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<sst xmlns="http://schemas.openxmlformats.org/spreadsheetml/2006/main" count="204" uniqueCount="98">
  <si>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18/01/2005       12:47:03</t>
  </si>
  <si>
    <t>LISSNER</t>
  </si>
  <si>
    <t>HCMQAP461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</si>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</sst>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4132539"/>
        <c:axId val="17430804"/>
      </c:lineChart>
      <c:catAx>
        <c:axId val="541325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30804"/>
        <c:crosses val="autoZero"/>
        <c:auto val="1"/>
        <c:lblOffset val="100"/>
        <c:noMultiLvlLbl val="0"/>
      </c:catAx>
      <c:valAx>
        <c:axId val="17430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325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-0.003749</v>
      </c>
      <c r="D4" s="12">
        <v>-0.003748</v>
      </c>
      <c r="E4" s="12">
        <v>-0.00375</v>
      </c>
      <c r="F4" s="24">
        <v>-0.002078</v>
      </c>
      <c r="G4" s="34">
        <v>-0.011689</v>
      </c>
    </row>
    <row r="5" spans="1:7" ht="12.75" thickBot="1">
      <c r="A5" s="44" t="s">
        <v>13</v>
      </c>
      <c r="B5" s="45">
        <v>-2.518866</v>
      </c>
      <c r="C5" s="46">
        <v>-1.258602</v>
      </c>
      <c r="D5" s="46">
        <v>0.428534</v>
      </c>
      <c r="E5" s="46">
        <v>1.1589</v>
      </c>
      <c r="F5" s="47">
        <v>2.053311</v>
      </c>
      <c r="G5" s="48">
        <v>4.787495</v>
      </c>
    </row>
    <row r="6" spans="1:7" ht="12.75" thickTop="1">
      <c r="A6" s="6" t="s">
        <v>14</v>
      </c>
      <c r="B6" s="39">
        <v>-69.19691</v>
      </c>
      <c r="C6" s="40">
        <v>59.99667</v>
      </c>
      <c r="D6" s="40">
        <v>26.11996</v>
      </c>
      <c r="E6" s="40">
        <v>62.07353</v>
      </c>
      <c r="F6" s="41">
        <v>-191.9939</v>
      </c>
      <c r="G6" s="42">
        <v>0.01124346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-4.725475</v>
      </c>
      <c r="C8" s="13">
        <v>-0.7594796</v>
      </c>
      <c r="D8" s="13">
        <v>-1.721904</v>
      </c>
      <c r="E8" s="13">
        <v>-0.01949544</v>
      </c>
      <c r="F8" s="25">
        <v>-2.915627</v>
      </c>
      <c r="G8" s="35">
        <v>-1.675826</v>
      </c>
    </row>
    <row r="9" spans="1:7" ht="12">
      <c r="A9" s="20" t="s">
        <v>17</v>
      </c>
      <c r="B9" s="29">
        <v>1.204592</v>
      </c>
      <c r="C9" s="13">
        <v>0.3065095</v>
      </c>
      <c r="D9" s="13">
        <v>1.03203</v>
      </c>
      <c r="E9" s="13">
        <v>0.5246638</v>
      </c>
      <c r="F9" s="25">
        <v>-0.9182533</v>
      </c>
      <c r="G9" s="35">
        <v>0.5005313</v>
      </c>
    </row>
    <row r="10" spans="1:7" ht="12">
      <c r="A10" s="20" t="s">
        <v>18</v>
      </c>
      <c r="B10" s="29">
        <v>1.056506</v>
      </c>
      <c r="C10" s="13">
        <v>0.503052</v>
      </c>
      <c r="D10" s="13">
        <v>0.7818645</v>
      </c>
      <c r="E10" s="13">
        <v>0.4043354</v>
      </c>
      <c r="F10" s="25">
        <v>-1.835038</v>
      </c>
      <c r="G10" s="35">
        <v>0.315036</v>
      </c>
    </row>
    <row r="11" spans="1:7" ht="12">
      <c r="A11" s="21" t="s">
        <v>19</v>
      </c>
      <c r="B11" s="31">
        <v>2.775689</v>
      </c>
      <c r="C11" s="15">
        <v>1.931185</v>
      </c>
      <c r="D11" s="15">
        <v>2.040297</v>
      </c>
      <c r="E11" s="15">
        <v>1.541595</v>
      </c>
      <c r="F11" s="27">
        <v>14.32369</v>
      </c>
      <c r="G11" s="37">
        <v>3.638113</v>
      </c>
    </row>
    <row r="12" spans="1:7" ht="12">
      <c r="A12" s="20" t="s">
        <v>20</v>
      </c>
      <c r="B12" s="29">
        <v>0.4687573</v>
      </c>
      <c r="C12" s="13">
        <v>0.08011411</v>
      </c>
      <c r="D12" s="13">
        <v>0.08530637</v>
      </c>
      <c r="E12" s="13">
        <v>-0.008630803</v>
      </c>
      <c r="F12" s="25">
        <v>-0.1269692</v>
      </c>
      <c r="G12" s="35">
        <v>0.08880349</v>
      </c>
    </row>
    <row r="13" spans="1:7" ht="12">
      <c r="A13" s="20" t="s">
        <v>21</v>
      </c>
      <c r="B13" s="29">
        <v>0.145875</v>
      </c>
      <c r="C13" s="13">
        <v>-0.1344816</v>
      </c>
      <c r="D13" s="13">
        <v>0.1862148</v>
      </c>
      <c r="E13" s="13">
        <v>0.0299035</v>
      </c>
      <c r="F13" s="25">
        <v>-0.300453</v>
      </c>
      <c r="G13" s="35">
        <v>0.0007201401</v>
      </c>
    </row>
    <row r="14" spans="1:7" ht="12">
      <c r="A14" s="20" t="s">
        <v>22</v>
      </c>
      <c r="B14" s="29">
        <v>-0.04144062</v>
      </c>
      <c r="C14" s="13">
        <v>0.04628029</v>
      </c>
      <c r="D14" s="13">
        <v>-0.004459541</v>
      </c>
      <c r="E14" s="13">
        <v>0.04537159</v>
      </c>
      <c r="F14" s="25">
        <v>0.2258779</v>
      </c>
      <c r="G14" s="35">
        <v>0.04507805</v>
      </c>
    </row>
    <row r="15" spans="1:7" ht="12">
      <c r="A15" s="21" t="s">
        <v>23</v>
      </c>
      <c r="B15" s="31">
        <v>-0.2049548</v>
      </c>
      <c r="C15" s="15">
        <v>-0.08524261</v>
      </c>
      <c r="D15" s="15">
        <v>-0.05055337</v>
      </c>
      <c r="E15" s="15">
        <v>-0.1247406</v>
      </c>
      <c r="F15" s="27">
        <v>-0.3977751</v>
      </c>
      <c r="G15" s="37">
        <v>-0.1454562</v>
      </c>
    </row>
    <row r="16" spans="1:7" ht="12">
      <c r="A16" s="20" t="s">
        <v>24</v>
      </c>
      <c r="B16" s="29">
        <v>-0.03311681</v>
      </c>
      <c r="C16" s="13">
        <v>0.00720465</v>
      </c>
      <c r="D16" s="13">
        <v>0.04077719</v>
      </c>
      <c r="E16" s="13">
        <v>-0.03039757</v>
      </c>
      <c r="F16" s="25">
        <v>-0.06500761</v>
      </c>
      <c r="G16" s="35">
        <v>-0.009247338</v>
      </c>
    </row>
    <row r="17" spans="1:7" ht="12">
      <c r="A17" s="20" t="s">
        <v>25</v>
      </c>
      <c r="B17" s="29">
        <v>-0.05127397</v>
      </c>
      <c r="C17" s="13">
        <v>-0.03744652</v>
      </c>
      <c r="D17" s="13">
        <v>-0.05283115</v>
      </c>
      <c r="E17" s="13">
        <v>-0.02859553</v>
      </c>
      <c r="F17" s="25">
        <v>-0.0455256</v>
      </c>
      <c r="G17" s="35">
        <v>-0.04210521</v>
      </c>
    </row>
    <row r="18" spans="1:7" ht="12">
      <c r="A18" s="20" t="s">
        <v>26</v>
      </c>
      <c r="B18" s="29">
        <v>0.06415397</v>
      </c>
      <c r="C18" s="13">
        <v>0.02109095</v>
      </c>
      <c r="D18" s="13">
        <v>0.02255942</v>
      </c>
      <c r="E18" s="13">
        <v>0.01009319</v>
      </c>
      <c r="F18" s="25">
        <v>0.02376115</v>
      </c>
      <c r="G18" s="35">
        <v>0.02538668</v>
      </c>
    </row>
    <row r="19" spans="1:7" ht="12">
      <c r="A19" s="21" t="s">
        <v>27</v>
      </c>
      <c r="B19" s="31">
        <v>-0.2136201</v>
      </c>
      <c r="C19" s="15">
        <v>-0.1882199</v>
      </c>
      <c r="D19" s="15">
        <v>-0.1861464</v>
      </c>
      <c r="E19" s="15">
        <v>-0.1864221</v>
      </c>
      <c r="F19" s="27">
        <v>-0.149281</v>
      </c>
      <c r="G19" s="37">
        <v>-0.1857843</v>
      </c>
    </row>
    <row r="20" spans="1:7" ht="12.75" thickBot="1">
      <c r="A20" s="44" t="s">
        <v>28</v>
      </c>
      <c r="B20" s="45">
        <v>0.002893098</v>
      </c>
      <c r="C20" s="46">
        <v>-0.004757678</v>
      </c>
      <c r="D20" s="46">
        <v>-0.0001496804</v>
      </c>
      <c r="E20" s="46">
        <v>-0.002359306</v>
      </c>
      <c r="F20" s="47">
        <v>-0.003528881</v>
      </c>
      <c r="G20" s="48">
        <v>-0.001797891</v>
      </c>
    </row>
    <row r="21" spans="1:7" ht="12.75" thickTop="1">
      <c r="A21" s="6" t="s">
        <v>29</v>
      </c>
      <c r="B21" s="39">
        <v>-32.17669</v>
      </c>
      <c r="C21" s="40">
        <v>13.23569</v>
      </c>
      <c r="D21" s="40">
        <v>42.518</v>
      </c>
      <c r="E21" s="40">
        <v>46.06084</v>
      </c>
      <c r="F21" s="41">
        <v>-148.607</v>
      </c>
      <c r="G21" s="43">
        <v>0.009634766</v>
      </c>
    </row>
    <row r="22" spans="1:7" ht="12">
      <c r="A22" s="20" t="s">
        <v>30</v>
      </c>
      <c r="B22" s="29">
        <v>-50.37775</v>
      </c>
      <c r="C22" s="13">
        <v>-25.17209</v>
      </c>
      <c r="D22" s="13">
        <v>8.570683</v>
      </c>
      <c r="E22" s="13">
        <v>23.17803</v>
      </c>
      <c r="F22" s="25">
        <v>41.06645</v>
      </c>
      <c r="G22" s="36">
        <v>0</v>
      </c>
    </row>
    <row r="23" spans="1:7" ht="12">
      <c r="A23" s="20" t="s">
        <v>31</v>
      </c>
      <c r="B23" s="29">
        <v>-0.879997</v>
      </c>
      <c r="C23" s="13">
        <v>0.2188544</v>
      </c>
      <c r="D23" s="13">
        <v>0.7048717</v>
      </c>
      <c r="E23" s="13">
        <v>-2.59371</v>
      </c>
      <c r="F23" s="25">
        <v>3.851851</v>
      </c>
      <c r="G23" s="35">
        <v>-0.01625095</v>
      </c>
    </row>
    <row r="24" spans="1:7" ht="12">
      <c r="A24" s="20" t="s">
        <v>32</v>
      </c>
      <c r="B24" s="29">
        <v>1.213634</v>
      </c>
      <c r="C24" s="13">
        <v>-0.8099676</v>
      </c>
      <c r="D24" s="13">
        <v>-1.108422</v>
      </c>
      <c r="E24" s="13">
        <v>-1.630603</v>
      </c>
      <c r="F24" s="25">
        <v>2.23358</v>
      </c>
      <c r="G24" s="35">
        <v>-0.3797608</v>
      </c>
    </row>
    <row r="25" spans="1:7" ht="12">
      <c r="A25" s="20" t="s">
        <v>33</v>
      </c>
      <c r="B25" s="29">
        <v>-0.5928757</v>
      </c>
      <c r="C25" s="13">
        <v>-0.4452814</v>
      </c>
      <c r="D25" s="13">
        <v>0.03048907</v>
      </c>
      <c r="E25" s="13">
        <v>-0.7252662</v>
      </c>
      <c r="F25" s="25">
        <v>-2.895043</v>
      </c>
      <c r="G25" s="35">
        <v>-0.7462091</v>
      </c>
    </row>
    <row r="26" spans="1:7" ht="12">
      <c r="A26" s="21" t="s">
        <v>34</v>
      </c>
      <c r="B26" s="31">
        <v>0.9464575</v>
      </c>
      <c r="C26" s="15">
        <v>0.7120489</v>
      </c>
      <c r="D26" s="15">
        <v>0.8997336</v>
      </c>
      <c r="E26" s="15">
        <v>0.2357785</v>
      </c>
      <c r="F26" s="27">
        <v>1.682199</v>
      </c>
      <c r="G26" s="37">
        <v>0.8062022</v>
      </c>
    </row>
    <row r="27" spans="1:7" ht="12">
      <c r="A27" s="20" t="s">
        <v>35</v>
      </c>
      <c r="B27" s="29">
        <v>0.0237787</v>
      </c>
      <c r="C27" s="13">
        <v>0.1159844</v>
      </c>
      <c r="D27" s="13">
        <v>-0.2082706</v>
      </c>
      <c r="E27" s="13">
        <v>0.1768177</v>
      </c>
      <c r="F27" s="25">
        <v>0.2452676</v>
      </c>
      <c r="G27" s="35">
        <v>0.05651869</v>
      </c>
    </row>
    <row r="28" spans="1:7" ht="12">
      <c r="A28" s="20" t="s">
        <v>36</v>
      </c>
      <c r="B28" s="29">
        <v>0.2838616</v>
      </c>
      <c r="C28" s="13">
        <v>0.1157282</v>
      </c>
      <c r="D28" s="13">
        <v>0.240972</v>
      </c>
      <c r="E28" s="13">
        <v>0.2204718</v>
      </c>
      <c r="F28" s="25">
        <v>0.06148181</v>
      </c>
      <c r="G28" s="35">
        <v>0.1882122</v>
      </c>
    </row>
    <row r="29" spans="1:7" ht="12">
      <c r="A29" s="20" t="s">
        <v>37</v>
      </c>
      <c r="B29" s="29">
        <v>-0.08027446</v>
      </c>
      <c r="C29" s="13">
        <v>-0.09410697</v>
      </c>
      <c r="D29" s="13">
        <v>-0.03195644</v>
      </c>
      <c r="E29" s="13">
        <v>-0.04735453</v>
      </c>
      <c r="F29" s="25">
        <v>-0.003350656</v>
      </c>
      <c r="G29" s="35">
        <v>-0.05380462</v>
      </c>
    </row>
    <row r="30" spans="1:7" ht="12">
      <c r="A30" s="21" t="s">
        <v>38</v>
      </c>
      <c r="B30" s="31">
        <v>0.2047675</v>
      </c>
      <c r="C30" s="15">
        <v>0.2086486</v>
      </c>
      <c r="D30" s="15">
        <v>0.07819905</v>
      </c>
      <c r="E30" s="15">
        <v>0.04318446</v>
      </c>
      <c r="F30" s="27">
        <v>0.1589298</v>
      </c>
      <c r="G30" s="37">
        <v>0.1302638</v>
      </c>
    </row>
    <row r="31" spans="1:7" ht="12">
      <c r="A31" s="20" t="s">
        <v>39</v>
      </c>
      <c r="B31" s="29">
        <v>-0.00539728</v>
      </c>
      <c r="C31" s="13">
        <v>-0.03568755</v>
      </c>
      <c r="D31" s="13">
        <v>-0.01827466</v>
      </c>
      <c r="E31" s="13">
        <v>0.03093526</v>
      </c>
      <c r="F31" s="25">
        <v>0.004427499</v>
      </c>
      <c r="G31" s="35">
        <v>-0.005729374</v>
      </c>
    </row>
    <row r="32" spans="1:7" ht="12">
      <c r="A32" s="20" t="s">
        <v>40</v>
      </c>
      <c r="B32" s="29">
        <v>0.02731581</v>
      </c>
      <c r="C32" s="13">
        <v>0.03221962</v>
      </c>
      <c r="D32" s="13">
        <v>0.03980662</v>
      </c>
      <c r="E32" s="13">
        <v>0.0628187</v>
      </c>
      <c r="F32" s="25">
        <v>0.0004053952</v>
      </c>
      <c r="G32" s="35">
        <v>0.036447</v>
      </c>
    </row>
    <row r="33" spans="1:7" ht="12">
      <c r="A33" s="20" t="s">
        <v>41</v>
      </c>
      <c r="B33" s="29">
        <v>0.1146621</v>
      </c>
      <c r="C33" s="13">
        <v>0.09787045</v>
      </c>
      <c r="D33" s="13">
        <v>0.07745198</v>
      </c>
      <c r="E33" s="13">
        <v>0.1128776</v>
      </c>
      <c r="F33" s="25">
        <v>0.117348</v>
      </c>
      <c r="G33" s="35">
        <v>0.1016094</v>
      </c>
    </row>
    <row r="34" spans="1:7" ht="12">
      <c r="A34" s="21" t="s">
        <v>42</v>
      </c>
      <c r="B34" s="31">
        <v>0.007300006</v>
      </c>
      <c r="C34" s="15">
        <v>0.01968969</v>
      </c>
      <c r="D34" s="15">
        <v>0.002886951</v>
      </c>
      <c r="E34" s="15">
        <v>-0.004299364</v>
      </c>
      <c r="F34" s="27">
        <v>-0.04698214</v>
      </c>
      <c r="G34" s="37">
        <v>-0.0008406316</v>
      </c>
    </row>
    <row r="35" spans="1:7" ht="12.75" thickBot="1">
      <c r="A35" s="22" t="s">
        <v>43</v>
      </c>
      <c r="B35" s="32">
        <v>-0.001145483</v>
      </c>
      <c r="C35" s="16">
        <v>-0.007880514</v>
      </c>
      <c r="D35" s="16">
        <v>0.002306781</v>
      </c>
      <c r="E35" s="16">
        <v>-0.007615466</v>
      </c>
      <c r="F35" s="28">
        <v>-0.001758948</v>
      </c>
      <c r="G35" s="38">
        <v>-0.003574263</v>
      </c>
    </row>
    <row r="36" spans="1:7" ht="12">
      <c r="A36" s="4" t="s">
        <v>44</v>
      </c>
      <c r="B36" s="3">
        <v>20.24841</v>
      </c>
      <c r="C36" s="3">
        <v>20.24536</v>
      </c>
      <c r="D36" s="3">
        <v>20.25452</v>
      </c>
      <c r="E36" s="3">
        <v>20.25147</v>
      </c>
      <c r="F36" s="3">
        <v>20.25757</v>
      </c>
      <c r="G36" s="3"/>
    </row>
    <row r="37" spans="1:6" ht="12">
      <c r="A37" s="4" t="s">
        <v>45</v>
      </c>
      <c r="B37" s="2">
        <v>0.3819784</v>
      </c>
      <c r="C37" s="2">
        <v>0.3682455</v>
      </c>
      <c r="D37" s="2">
        <v>0.3636678</v>
      </c>
      <c r="E37" s="2">
        <v>0.3641764</v>
      </c>
      <c r="F37" s="2">
        <v>0.3636678</v>
      </c>
    </row>
    <row r="38" spans="1:7" ht="12">
      <c r="A38" s="4" t="s">
        <v>53</v>
      </c>
      <c r="B38" s="2">
        <v>0.0001173562</v>
      </c>
      <c r="C38" s="2">
        <v>-0.0001019371</v>
      </c>
      <c r="D38" s="2">
        <v>-4.446586E-05</v>
      </c>
      <c r="E38" s="2">
        <v>-0.0001057059</v>
      </c>
      <c r="F38" s="2">
        <v>0.0003274216</v>
      </c>
      <c r="G38" s="2">
        <v>0.0002895159</v>
      </c>
    </row>
    <row r="39" spans="1:7" ht="12.75" thickBot="1">
      <c r="A39" s="4" t="s">
        <v>54</v>
      </c>
      <c r="B39" s="2">
        <v>5.529159E-05</v>
      </c>
      <c r="C39" s="2">
        <v>-2.275727E-05</v>
      </c>
      <c r="D39" s="2">
        <v>-7.22425E-05</v>
      </c>
      <c r="E39" s="2">
        <v>-7.805842E-05</v>
      </c>
      <c r="F39" s="2">
        <v>0.0002512873</v>
      </c>
      <c r="G39" s="2">
        <v>0.001072233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3.117808</v>
      </c>
      <c r="F40" s="17" t="s">
        <v>48</v>
      </c>
      <c r="G40" s="8">
        <v>54.983476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0.003749</v>
      </c>
      <c r="D4">
        <v>0.003748</v>
      </c>
      <c r="E4">
        <v>0.00375</v>
      </c>
      <c r="F4">
        <v>0.002078</v>
      </c>
      <c r="G4">
        <v>0.011689</v>
      </c>
    </row>
    <row r="5" spans="1:7" ht="12.75">
      <c r="A5" t="s">
        <v>13</v>
      </c>
      <c r="B5">
        <v>-2.518866</v>
      </c>
      <c r="C5">
        <v>-1.258602</v>
      </c>
      <c r="D5">
        <v>0.428534</v>
      </c>
      <c r="E5">
        <v>1.1589</v>
      </c>
      <c r="F5">
        <v>2.053311</v>
      </c>
      <c r="G5">
        <v>4.787495</v>
      </c>
    </row>
    <row r="6" spans="1:7" ht="12.75">
      <c r="A6" t="s">
        <v>14</v>
      </c>
      <c r="B6" s="49">
        <v>-69.19691</v>
      </c>
      <c r="C6" s="49">
        <v>59.99667</v>
      </c>
      <c r="D6" s="49">
        <v>26.11996</v>
      </c>
      <c r="E6" s="49">
        <v>62.07353</v>
      </c>
      <c r="F6" s="49">
        <v>-191.9939</v>
      </c>
      <c r="G6" s="49">
        <v>0.01124346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-4.725475</v>
      </c>
      <c r="C8" s="49">
        <v>-0.7594796</v>
      </c>
      <c r="D8" s="49">
        <v>-1.721904</v>
      </c>
      <c r="E8" s="49">
        <v>-0.01949544</v>
      </c>
      <c r="F8" s="49">
        <v>-2.915627</v>
      </c>
      <c r="G8" s="49">
        <v>-1.675826</v>
      </c>
    </row>
    <row r="9" spans="1:7" ht="12.75">
      <c r="A9" t="s">
        <v>17</v>
      </c>
      <c r="B9" s="49">
        <v>1.204592</v>
      </c>
      <c r="C9" s="49">
        <v>0.3065095</v>
      </c>
      <c r="D9" s="49">
        <v>1.03203</v>
      </c>
      <c r="E9" s="49">
        <v>0.5246638</v>
      </c>
      <c r="F9" s="49">
        <v>-0.9182533</v>
      </c>
      <c r="G9" s="49">
        <v>0.5005313</v>
      </c>
    </row>
    <row r="10" spans="1:7" ht="12.75">
      <c r="A10" t="s">
        <v>18</v>
      </c>
      <c r="B10" s="49">
        <v>1.056506</v>
      </c>
      <c r="C10" s="49">
        <v>0.503052</v>
      </c>
      <c r="D10" s="49">
        <v>0.7818645</v>
      </c>
      <c r="E10" s="49">
        <v>0.4043354</v>
      </c>
      <c r="F10" s="49">
        <v>-1.835038</v>
      </c>
      <c r="G10" s="49">
        <v>0.315036</v>
      </c>
    </row>
    <row r="11" spans="1:7" ht="12.75">
      <c r="A11" t="s">
        <v>19</v>
      </c>
      <c r="B11" s="49">
        <v>2.775689</v>
      </c>
      <c r="C11" s="49">
        <v>1.931185</v>
      </c>
      <c r="D11" s="49">
        <v>2.040297</v>
      </c>
      <c r="E11" s="49">
        <v>1.541595</v>
      </c>
      <c r="F11" s="49">
        <v>14.32369</v>
      </c>
      <c r="G11" s="49">
        <v>3.638113</v>
      </c>
    </row>
    <row r="12" spans="1:7" ht="12.75">
      <c r="A12" t="s">
        <v>20</v>
      </c>
      <c r="B12" s="49">
        <v>0.4687573</v>
      </c>
      <c r="C12" s="49">
        <v>0.08011411</v>
      </c>
      <c r="D12" s="49">
        <v>0.08530637</v>
      </c>
      <c r="E12" s="49">
        <v>-0.008630803</v>
      </c>
      <c r="F12" s="49">
        <v>-0.1269692</v>
      </c>
      <c r="G12" s="49">
        <v>0.08880349</v>
      </c>
    </row>
    <row r="13" spans="1:7" ht="12.75">
      <c r="A13" t="s">
        <v>21</v>
      </c>
      <c r="B13" s="49">
        <v>0.145875</v>
      </c>
      <c r="C13" s="49">
        <v>-0.1344816</v>
      </c>
      <c r="D13" s="49">
        <v>0.1862148</v>
      </c>
      <c r="E13" s="49">
        <v>0.0299035</v>
      </c>
      <c r="F13" s="49">
        <v>-0.300453</v>
      </c>
      <c r="G13" s="49">
        <v>0.0007201401</v>
      </c>
    </row>
    <row r="14" spans="1:7" ht="12.75">
      <c r="A14" t="s">
        <v>22</v>
      </c>
      <c r="B14" s="49">
        <v>-0.04144062</v>
      </c>
      <c r="C14" s="49">
        <v>0.04628029</v>
      </c>
      <c r="D14" s="49">
        <v>-0.004459541</v>
      </c>
      <c r="E14" s="49">
        <v>0.04537159</v>
      </c>
      <c r="F14" s="49">
        <v>0.2258779</v>
      </c>
      <c r="G14" s="49">
        <v>0.04507805</v>
      </c>
    </row>
    <row r="15" spans="1:7" ht="12.75">
      <c r="A15" t="s">
        <v>23</v>
      </c>
      <c r="B15" s="49">
        <v>-0.2049548</v>
      </c>
      <c r="C15" s="49">
        <v>-0.08524261</v>
      </c>
      <c r="D15" s="49">
        <v>-0.05055337</v>
      </c>
      <c r="E15" s="49">
        <v>-0.1247406</v>
      </c>
      <c r="F15" s="49">
        <v>-0.3977751</v>
      </c>
      <c r="G15" s="49">
        <v>-0.1454562</v>
      </c>
    </row>
    <row r="16" spans="1:7" ht="12.75">
      <c r="A16" t="s">
        <v>24</v>
      </c>
      <c r="B16" s="49">
        <v>-0.03311681</v>
      </c>
      <c r="C16" s="49">
        <v>0.00720465</v>
      </c>
      <c r="D16" s="49">
        <v>0.04077719</v>
      </c>
      <c r="E16" s="49">
        <v>-0.03039757</v>
      </c>
      <c r="F16" s="49">
        <v>-0.06500761</v>
      </c>
      <c r="G16" s="49">
        <v>-0.009247338</v>
      </c>
    </row>
    <row r="17" spans="1:7" ht="12.75">
      <c r="A17" t="s">
        <v>25</v>
      </c>
      <c r="B17" s="49">
        <v>-0.05127397</v>
      </c>
      <c r="C17" s="49">
        <v>-0.03744652</v>
      </c>
      <c r="D17" s="49">
        <v>-0.05283115</v>
      </c>
      <c r="E17" s="49">
        <v>-0.02859553</v>
      </c>
      <c r="F17" s="49">
        <v>-0.0455256</v>
      </c>
      <c r="G17" s="49">
        <v>-0.04210521</v>
      </c>
    </row>
    <row r="18" spans="1:7" ht="12.75">
      <c r="A18" t="s">
        <v>26</v>
      </c>
      <c r="B18" s="49">
        <v>0.06415397</v>
      </c>
      <c r="C18" s="49">
        <v>0.02109095</v>
      </c>
      <c r="D18" s="49">
        <v>0.02255942</v>
      </c>
      <c r="E18" s="49">
        <v>0.01009319</v>
      </c>
      <c r="F18" s="49">
        <v>0.02376115</v>
      </c>
      <c r="G18" s="49">
        <v>0.02538668</v>
      </c>
    </row>
    <row r="19" spans="1:7" ht="12.75">
      <c r="A19" t="s">
        <v>27</v>
      </c>
      <c r="B19" s="49">
        <v>-0.2136201</v>
      </c>
      <c r="C19" s="49">
        <v>-0.1882199</v>
      </c>
      <c r="D19" s="49">
        <v>-0.1861464</v>
      </c>
      <c r="E19" s="49">
        <v>-0.1864221</v>
      </c>
      <c r="F19" s="49">
        <v>-0.149281</v>
      </c>
      <c r="G19" s="49">
        <v>-0.1857843</v>
      </c>
    </row>
    <row r="20" spans="1:7" ht="12.75">
      <c r="A20" t="s">
        <v>28</v>
      </c>
      <c r="B20" s="49">
        <v>0.002893098</v>
      </c>
      <c r="C20" s="49">
        <v>-0.004757678</v>
      </c>
      <c r="D20" s="49">
        <v>-0.0001496804</v>
      </c>
      <c r="E20" s="49">
        <v>-0.002359306</v>
      </c>
      <c r="F20" s="49">
        <v>-0.003528881</v>
      </c>
      <c r="G20" s="49">
        <v>-0.001797891</v>
      </c>
    </row>
    <row r="21" spans="1:7" ht="12.75">
      <c r="A21" t="s">
        <v>29</v>
      </c>
      <c r="B21" s="49">
        <v>-32.17669</v>
      </c>
      <c r="C21" s="49">
        <v>13.23569</v>
      </c>
      <c r="D21" s="49">
        <v>42.518</v>
      </c>
      <c r="E21" s="49">
        <v>46.06084</v>
      </c>
      <c r="F21" s="49">
        <v>-148.607</v>
      </c>
      <c r="G21" s="49">
        <v>0.009634766</v>
      </c>
    </row>
    <row r="22" spans="1:7" ht="12.75">
      <c r="A22" t="s">
        <v>30</v>
      </c>
      <c r="B22" s="49">
        <v>-50.37775</v>
      </c>
      <c r="C22" s="49">
        <v>-25.17209</v>
      </c>
      <c r="D22" s="49">
        <v>8.570683</v>
      </c>
      <c r="E22" s="49">
        <v>23.17803</v>
      </c>
      <c r="F22" s="49">
        <v>41.06645</v>
      </c>
      <c r="G22" s="49">
        <v>0</v>
      </c>
    </row>
    <row r="23" spans="1:7" ht="12.75">
      <c r="A23" t="s">
        <v>31</v>
      </c>
      <c r="B23" s="49">
        <v>-0.879997</v>
      </c>
      <c r="C23" s="49">
        <v>0.2188544</v>
      </c>
      <c r="D23" s="49">
        <v>0.7048717</v>
      </c>
      <c r="E23" s="49">
        <v>-2.59371</v>
      </c>
      <c r="F23" s="49">
        <v>3.851851</v>
      </c>
      <c r="G23" s="49">
        <v>-0.01625095</v>
      </c>
    </row>
    <row r="24" spans="1:7" ht="12.75">
      <c r="A24" t="s">
        <v>32</v>
      </c>
      <c r="B24" s="49">
        <v>1.213634</v>
      </c>
      <c r="C24" s="49">
        <v>-0.8099676</v>
      </c>
      <c r="D24" s="49">
        <v>-1.108422</v>
      </c>
      <c r="E24" s="49">
        <v>-1.630603</v>
      </c>
      <c r="F24" s="49">
        <v>2.23358</v>
      </c>
      <c r="G24" s="49">
        <v>-0.3797608</v>
      </c>
    </row>
    <row r="25" spans="1:7" ht="12.75">
      <c r="A25" t="s">
        <v>33</v>
      </c>
      <c r="B25" s="49">
        <v>-0.5928757</v>
      </c>
      <c r="C25" s="49">
        <v>-0.4452814</v>
      </c>
      <c r="D25" s="49">
        <v>0.03048907</v>
      </c>
      <c r="E25" s="49">
        <v>-0.7252662</v>
      </c>
      <c r="F25" s="49">
        <v>-2.895043</v>
      </c>
      <c r="G25" s="49">
        <v>-0.7462091</v>
      </c>
    </row>
    <row r="26" spans="1:7" ht="12.75">
      <c r="A26" t="s">
        <v>34</v>
      </c>
      <c r="B26" s="49">
        <v>0.9464575</v>
      </c>
      <c r="C26" s="49">
        <v>0.7120489</v>
      </c>
      <c r="D26" s="49">
        <v>0.8997336</v>
      </c>
      <c r="E26" s="49">
        <v>0.2357785</v>
      </c>
      <c r="F26" s="49">
        <v>1.682199</v>
      </c>
      <c r="G26" s="49">
        <v>0.8062022</v>
      </c>
    </row>
    <row r="27" spans="1:7" ht="12.75">
      <c r="A27" t="s">
        <v>35</v>
      </c>
      <c r="B27" s="49">
        <v>0.0237787</v>
      </c>
      <c r="C27" s="49">
        <v>0.1159844</v>
      </c>
      <c r="D27" s="49">
        <v>-0.2082706</v>
      </c>
      <c r="E27" s="49">
        <v>0.1768177</v>
      </c>
      <c r="F27" s="49">
        <v>0.2452676</v>
      </c>
      <c r="G27" s="49">
        <v>0.05651869</v>
      </c>
    </row>
    <row r="28" spans="1:7" ht="12.75">
      <c r="A28" t="s">
        <v>36</v>
      </c>
      <c r="B28" s="49">
        <v>0.2838616</v>
      </c>
      <c r="C28" s="49">
        <v>0.1157282</v>
      </c>
      <c r="D28" s="49">
        <v>0.240972</v>
      </c>
      <c r="E28" s="49">
        <v>0.2204718</v>
      </c>
      <c r="F28" s="49">
        <v>0.06148181</v>
      </c>
      <c r="G28" s="49">
        <v>0.1882122</v>
      </c>
    </row>
    <row r="29" spans="1:7" ht="12.75">
      <c r="A29" t="s">
        <v>37</v>
      </c>
      <c r="B29" s="49">
        <v>-0.08027446</v>
      </c>
      <c r="C29" s="49">
        <v>-0.09410697</v>
      </c>
      <c r="D29" s="49">
        <v>-0.03195644</v>
      </c>
      <c r="E29" s="49">
        <v>-0.04735453</v>
      </c>
      <c r="F29" s="49">
        <v>-0.003350656</v>
      </c>
      <c r="G29" s="49">
        <v>-0.05380462</v>
      </c>
    </row>
    <row r="30" spans="1:7" ht="12.75">
      <c r="A30" t="s">
        <v>38</v>
      </c>
      <c r="B30" s="49">
        <v>0.2047675</v>
      </c>
      <c r="C30" s="49">
        <v>0.2086486</v>
      </c>
      <c r="D30" s="49">
        <v>0.07819905</v>
      </c>
      <c r="E30" s="49">
        <v>0.04318446</v>
      </c>
      <c r="F30" s="49">
        <v>0.1589298</v>
      </c>
      <c r="G30" s="49">
        <v>0.1302638</v>
      </c>
    </row>
    <row r="31" spans="1:7" ht="12.75">
      <c r="A31" t="s">
        <v>39</v>
      </c>
      <c r="B31" s="49">
        <v>-0.00539728</v>
      </c>
      <c r="C31" s="49">
        <v>-0.03568755</v>
      </c>
      <c r="D31" s="49">
        <v>-0.01827466</v>
      </c>
      <c r="E31" s="49">
        <v>0.03093526</v>
      </c>
      <c r="F31" s="49">
        <v>0.004427499</v>
      </c>
      <c r="G31" s="49">
        <v>-0.005729374</v>
      </c>
    </row>
    <row r="32" spans="1:7" ht="12.75">
      <c r="A32" t="s">
        <v>40</v>
      </c>
      <c r="B32" s="49">
        <v>0.02731581</v>
      </c>
      <c r="C32" s="49">
        <v>0.03221962</v>
      </c>
      <c r="D32" s="49">
        <v>0.03980662</v>
      </c>
      <c r="E32" s="49">
        <v>0.0628187</v>
      </c>
      <c r="F32" s="49">
        <v>0.0004053952</v>
      </c>
      <c r="G32" s="49">
        <v>0.036447</v>
      </c>
    </row>
    <row r="33" spans="1:7" ht="12.75">
      <c r="A33" t="s">
        <v>41</v>
      </c>
      <c r="B33" s="49">
        <v>0.1146621</v>
      </c>
      <c r="C33" s="49">
        <v>0.09787045</v>
      </c>
      <c r="D33" s="49">
        <v>0.07745198</v>
      </c>
      <c r="E33" s="49">
        <v>0.1128776</v>
      </c>
      <c r="F33" s="49">
        <v>0.117348</v>
      </c>
      <c r="G33" s="49">
        <v>0.1016094</v>
      </c>
    </row>
    <row r="34" spans="1:7" ht="12.75">
      <c r="A34" t="s">
        <v>42</v>
      </c>
      <c r="B34" s="49">
        <v>0.007300006</v>
      </c>
      <c r="C34" s="49">
        <v>0.01968969</v>
      </c>
      <c r="D34" s="49">
        <v>0.002886951</v>
      </c>
      <c r="E34" s="49">
        <v>-0.004299364</v>
      </c>
      <c r="F34" s="49">
        <v>-0.04698214</v>
      </c>
      <c r="G34" s="49">
        <v>-0.0008406316</v>
      </c>
    </row>
    <row r="35" spans="1:7" ht="12.75">
      <c r="A35" t="s">
        <v>43</v>
      </c>
      <c r="B35" s="49">
        <v>-0.001145483</v>
      </c>
      <c r="C35" s="49">
        <v>-0.007880514</v>
      </c>
      <c r="D35" s="49">
        <v>0.002306781</v>
      </c>
      <c r="E35" s="49">
        <v>-0.007615466</v>
      </c>
      <c r="F35" s="49">
        <v>-0.001758948</v>
      </c>
      <c r="G35" s="49">
        <v>-0.003574263</v>
      </c>
    </row>
    <row r="36" spans="1:6" ht="12.75">
      <c r="A36" t="s">
        <v>44</v>
      </c>
      <c r="B36" s="49">
        <v>20.24841</v>
      </c>
      <c r="C36" s="49">
        <v>20.24536</v>
      </c>
      <c r="D36" s="49">
        <v>20.25452</v>
      </c>
      <c r="E36" s="49">
        <v>20.25147</v>
      </c>
      <c r="F36" s="49">
        <v>20.25757</v>
      </c>
    </row>
    <row r="37" spans="1:6" ht="12.75">
      <c r="A37" t="s">
        <v>45</v>
      </c>
      <c r="B37" s="49">
        <v>0.3819784</v>
      </c>
      <c r="C37" s="49">
        <v>0.3682455</v>
      </c>
      <c r="D37" s="49">
        <v>0.3636678</v>
      </c>
      <c r="E37" s="49">
        <v>0.3641764</v>
      </c>
      <c r="F37" s="49">
        <v>0.3636678</v>
      </c>
    </row>
    <row r="38" spans="1:7" ht="12.75">
      <c r="A38" t="s">
        <v>55</v>
      </c>
      <c r="B38" s="49">
        <v>0.0001173562</v>
      </c>
      <c r="C38" s="49">
        <v>-0.0001019371</v>
      </c>
      <c r="D38" s="49">
        <v>-4.446586E-05</v>
      </c>
      <c r="E38" s="49">
        <v>-0.0001057059</v>
      </c>
      <c r="F38" s="49">
        <v>0.0003274216</v>
      </c>
      <c r="G38" s="49">
        <v>0.0002895159</v>
      </c>
    </row>
    <row r="39" spans="1:7" ht="12.75">
      <c r="A39" t="s">
        <v>56</v>
      </c>
      <c r="B39" s="49">
        <v>5.529159E-05</v>
      </c>
      <c r="C39" s="49">
        <v>-2.275727E-05</v>
      </c>
      <c r="D39" s="49">
        <v>-7.22425E-05</v>
      </c>
      <c r="E39" s="49">
        <v>-7.805842E-05</v>
      </c>
      <c r="F39" s="49">
        <v>0.0002512873</v>
      </c>
      <c r="G39" s="49">
        <v>0.001072233</v>
      </c>
    </row>
    <row r="40" spans="2:7" ht="12.75">
      <c r="B40" t="s">
        <v>46</v>
      </c>
      <c r="C40">
        <v>-0.003749</v>
      </c>
      <c r="D40" t="s">
        <v>47</v>
      </c>
      <c r="E40">
        <v>3.117808</v>
      </c>
      <c r="F40" t="s">
        <v>48</v>
      </c>
      <c r="G40">
        <v>54.983476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0.0001173562004246331</v>
      </c>
      <c r="C50">
        <f>-0.017/(C7*C7+C22*C22)*(C21*C22+C6*C7)</f>
        <v>-0.00010193705419546719</v>
      </c>
      <c r="D50">
        <f>-0.017/(D7*D7+D22*D22)*(D21*D22+D6*D7)</f>
        <v>-4.446584874786118E-05</v>
      </c>
      <c r="E50">
        <f>-0.017/(E7*E7+E22*E22)*(E21*E22+E6*E7)</f>
        <v>-0.00010570592504582213</v>
      </c>
      <c r="F50">
        <f>-0.017/(F7*F7+F22*F22)*(F21*F22+F6*F7)</f>
        <v>0.0003274215777169221</v>
      </c>
      <c r="G50">
        <f>(B50*B$4+C50*C$4+D50*D$4+E50*E$4+F50*F$4)/SUM(B$4:F$4)</f>
        <v>4.0067212976260964E-08</v>
      </c>
    </row>
    <row r="51" spans="1:7" ht="12.75">
      <c r="A51" t="s">
        <v>59</v>
      </c>
      <c r="B51">
        <f>-0.017/(B7*B7+B22*B22)*(B21*B7-B6*B22)</f>
        <v>5.5291587132594214E-05</v>
      </c>
      <c r="C51">
        <f>-0.017/(C7*C7+C22*C22)*(C21*C7-C6*C22)</f>
        <v>-2.2757269870254317E-05</v>
      </c>
      <c r="D51">
        <f>-0.017/(D7*D7+D22*D22)*(D21*D7-D6*D22)</f>
        <v>-7.224248973060561E-05</v>
      </c>
      <c r="E51">
        <f>-0.017/(E7*E7+E22*E22)*(E21*E7-E6*E22)</f>
        <v>-7.805842248981102E-05</v>
      </c>
      <c r="F51">
        <f>-0.017/(F7*F7+F22*F22)*(F21*F7-F6*F22)</f>
        <v>0.00025128729581497673</v>
      </c>
      <c r="G51">
        <f>(B51*B$4+C51*C$4+D51*D$4+E51*E$4+F51*F$4)/SUM(B$4:F$4)</f>
        <v>-9.98505031907902E-08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9999.940481487012</v>
      </c>
      <c r="C62">
        <f>C7+(2/0.017)*(C8*C50-C23*C51)</f>
        <v>10000.009694075505</v>
      </c>
      <c r="D62">
        <f>D7+(2/0.017)*(D8*D50-D23*D51)</f>
        <v>10000.01499854228</v>
      </c>
      <c r="E62">
        <f>E7+(2/0.017)*(E8*E50-E23*E51)</f>
        <v>9999.976423514414</v>
      </c>
      <c r="F62">
        <f>F7+(2/0.017)*(F8*F50-F23*F51)</f>
        <v>9999.773816421877</v>
      </c>
    </row>
    <row r="63" spans="1:6" ht="12.75">
      <c r="A63" t="s">
        <v>67</v>
      </c>
      <c r="B63">
        <f>B8+(3/0.017)*(B9*B50-B24*B51)</f>
        <v>-4.712369837036971</v>
      </c>
      <c r="C63">
        <f>C8+(3/0.017)*(C9*C50-C24*C51)</f>
        <v>-0.7682461870774626</v>
      </c>
      <c r="D63">
        <f>D8+(3/0.017)*(D9*D50-D24*D51)</f>
        <v>-1.7441331626180177</v>
      </c>
      <c r="E63">
        <f>E8+(3/0.017)*(E9*E50-E24*E51)</f>
        <v>-0.051744093565448734</v>
      </c>
      <c r="F63">
        <f>F8+(3/0.017)*(F9*F50-F24*F51)</f>
        <v>-3.0677316274852093</v>
      </c>
    </row>
    <row r="64" spans="1:6" ht="12.75">
      <c r="A64" t="s">
        <v>68</v>
      </c>
      <c r="B64">
        <f>B9+(4/0.017)*(B10*B50-B25*B51)</f>
        <v>1.2414787219555707</v>
      </c>
      <c r="C64">
        <f>C9+(4/0.017)*(C10*C50-C25*C51)</f>
        <v>0.29205937577055463</v>
      </c>
      <c r="D64">
        <f>D9+(4/0.017)*(D10*D50-D25*D51)</f>
        <v>1.0243679618183643</v>
      </c>
      <c r="E64">
        <f>E9+(4/0.017)*(E10*E50-E25*E51)</f>
        <v>0.5012864393075407</v>
      </c>
      <c r="F64">
        <f>F9+(4/0.017)*(F10*F50-F25*F51)</f>
        <v>-0.8884517730335124</v>
      </c>
    </row>
    <row r="65" spans="1:6" ht="12.75">
      <c r="A65" t="s">
        <v>69</v>
      </c>
      <c r="B65">
        <f>B10+(5/0.017)*(B11*B50-B26*B51)</f>
        <v>1.1369216403740887</v>
      </c>
      <c r="C65">
        <f>C10+(5/0.017)*(C11*C50-C26*C51)</f>
        <v>0.44991817028577785</v>
      </c>
      <c r="D65">
        <f>D10+(5/0.017)*(D11*D50-D26*D51)</f>
        <v>0.7742984581045782</v>
      </c>
      <c r="E65">
        <f>E10+(5/0.017)*(E11*E50-E26*E51)</f>
        <v>0.36182033301352934</v>
      </c>
      <c r="F65">
        <f>F10+(5/0.017)*(F11*F50-F26*F51)</f>
        <v>-0.5799880174131054</v>
      </c>
    </row>
    <row r="66" spans="1:6" ht="12.75">
      <c r="A66" t="s">
        <v>70</v>
      </c>
      <c r="B66">
        <f>B11+(6/0.017)*(B12*B50-B27*B51)</f>
        <v>2.7946408165598915</v>
      </c>
      <c r="C66">
        <f>C11+(6/0.017)*(C12*C50-C27*C51)</f>
        <v>1.9292342559712874</v>
      </c>
      <c r="D66">
        <f>D11+(6/0.017)*(D12*D50-D27*D51)</f>
        <v>2.033647868178587</v>
      </c>
      <c r="E66">
        <f>E11+(6/0.017)*(E12*E50-E27*E51)</f>
        <v>1.5467883309689223</v>
      </c>
      <c r="F66">
        <f>F11+(6/0.017)*(F12*F50-F27*F51)</f>
        <v>14.287264674915122</v>
      </c>
    </row>
    <row r="67" spans="1:6" ht="12.75">
      <c r="A67" t="s">
        <v>71</v>
      </c>
      <c r="B67">
        <f>B12+(7/0.017)*(B13*B50-B28*B51)</f>
        <v>0.4693437259663894</v>
      </c>
      <c r="C67">
        <f>C12+(7/0.017)*(C13*C50-C28*C51)</f>
        <v>0.08684329895208491</v>
      </c>
      <c r="D67">
        <f>D12+(7/0.017)*(D13*D50-D28*D51)</f>
        <v>0.08906504804280306</v>
      </c>
      <c r="E67">
        <f>E12+(7/0.017)*(E13*E50-E28*E51)</f>
        <v>-0.002846042619225317</v>
      </c>
      <c r="F67">
        <f>F12+(7/0.017)*(F13*F50-F28*F51)</f>
        <v>-0.17383806773326166</v>
      </c>
    </row>
    <row r="68" spans="1:6" ht="12.75">
      <c r="A68" t="s">
        <v>72</v>
      </c>
      <c r="B68">
        <f>B13+(8/0.017)*(B14*B50-B29*B51)</f>
        <v>0.14567508874972748</v>
      </c>
      <c r="C68">
        <f>C13+(8/0.017)*(C14*C50-C29*C51)</f>
        <v>-0.13770950312605829</v>
      </c>
      <c r="D68">
        <f>D13+(8/0.017)*(D14*D50-D29*D51)</f>
        <v>0.18522171034685375</v>
      </c>
      <c r="E68">
        <f>E13+(8/0.017)*(E14*E50-E29*E51)</f>
        <v>0.025907045505272376</v>
      </c>
      <c r="F68">
        <f>F13+(8/0.017)*(F14*F50-F29*F51)</f>
        <v>-0.2652533408589029</v>
      </c>
    </row>
    <row r="69" spans="1:6" ht="12.75">
      <c r="A69" t="s">
        <v>73</v>
      </c>
      <c r="B69">
        <f>B14+(9/0.017)*(B15*B50-B30*B51)</f>
        <v>-0.06016836881733392</v>
      </c>
      <c r="C69">
        <f>C14+(9/0.017)*(C15*C50-C30*C51)</f>
        <v>0.0533943416166032</v>
      </c>
      <c r="D69">
        <f>D14+(9/0.017)*(D15*D50-D30*D51)</f>
        <v>-0.00027867434493264627</v>
      </c>
      <c r="E69">
        <f>E14+(9/0.017)*(E15*E50-E30*E51)</f>
        <v>0.05413691835511806</v>
      </c>
      <c r="F69">
        <f>F14+(9/0.017)*(F15*F50-F30*F51)</f>
        <v>0.1357840932726886</v>
      </c>
    </row>
    <row r="70" spans="1:6" ht="12.75">
      <c r="A70" t="s">
        <v>74</v>
      </c>
      <c r="B70">
        <f>B15+(10/0.017)*(B16*B50-B31*B51)</f>
        <v>-0.20706541106728557</v>
      </c>
      <c r="C70">
        <f>C15+(10/0.017)*(C16*C50-C31*C51)</f>
        <v>-0.08615235823756916</v>
      </c>
      <c r="D70">
        <f>D15+(10/0.017)*(D16*D50-D31*D51)</f>
        <v>-0.052396546058990065</v>
      </c>
      <c r="E70">
        <f>E15+(10/0.017)*(E16*E50-E31*E51)</f>
        <v>-0.12143003479358394</v>
      </c>
      <c r="F70">
        <f>F15+(10/0.017)*(F16*F50-F31*F51)</f>
        <v>-0.41095008145925876</v>
      </c>
    </row>
    <row r="71" spans="1:6" ht="12.75">
      <c r="A71" t="s">
        <v>75</v>
      </c>
      <c r="B71">
        <f>B16+(11/0.017)*(B17*B50-B32*B51)</f>
        <v>-0.037987644157328776</v>
      </c>
      <c r="C71">
        <f>C16+(11/0.017)*(C17*C50-C32*C51)</f>
        <v>0.010149038458083268</v>
      </c>
      <c r="D71">
        <f>D16+(11/0.017)*(D17*D50-D32*D51)</f>
        <v>0.04415801493399956</v>
      </c>
      <c r="E71">
        <f>E16+(11/0.017)*(E17*E50-E32*E51)</f>
        <v>-0.02526882286279125</v>
      </c>
      <c r="F71">
        <f>F16+(11/0.017)*(F17*F50-F32*F51)</f>
        <v>-0.07471862640368192</v>
      </c>
    </row>
    <row r="72" spans="1:6" ht="12.75">
      <c r="A72" t="s">
        <v>76</v>
      </c>
      <c r="B72">
        <f>B17+(12/0.017)*(B18*B50-B33*B51)</f>
        <v>-0.050434664116423764</v>
      </c>
      <c r="C72">
        <f>C17+(12/0.017)*(C18*C50-C33*C51)</f>
        <v>-0.037391944755442816</v>
      </c>
      <c r="D72">
        <f>D17+(12/0.017)*(D18*D50-D33*D51)</f>
        <v>-0.04958959697961958</v>
      </c>
      <c r="E72">
        <f>E17+(12/0.017)*(E18*E50-E33*E51)</f>
        <v>-0.02312908006718401</v>
      </c>
      <c r="F72">
        <f>F17+(12/0.017)*(F18*F50-F33*F51)</f>
        <v>-0.06084899884794878</v>
      </c>
    </row>
    <row r="73" spans="1:6" ht="12.75">
      <c r="A73" t="s">
        <v>77</v>
      </c>
      <c r="B73">
        <f>B18+(13/0.017)*(B19*B50-B34*B51)</f>
        <v>0.04467440891494594</v>
      </c>
      <c r="C73">
        <f>C18+(13/0.017)*(C19*C50-C34*C51)</f>
        <v>0.03610569438632011</v>
      </c>
      <c r="D73">
        <f>D18+(13/0.017)*(D19*D50-D34*D51)</f>
        <v>0.029048498619957567</v>
      </c>
      <c r="E73">
        <f>E18+(13/0.017)*(E19*E50-E34*E51)</f>
        <v>0.024905786850185796</v>
      </c>
      <c r="F73">
        <f>F18+(13/0.017)*(F19*F50-F34*F51)</f>
        <v>-0.004587877835439385</v>
      </c>
    </row>
    <row r="74" spans="1:6" ht="12.75">
      <c r="A74" t="s">
        <v>78</v>
      </c>
      <c r="B74">
        <f>B19+(14/0.017)*(B20*B50-B35*B51)</f>
        <v>-0.21328833412554393</v>
      </c>
      <c r="C74">
        <f>C19+(14/0.017)*(C20*C50-C35*C51)</f>
        <v>-0.18796819260303366</v>
      </c>
      <c r="D74">
        <f>D19+(14/0.017)*(D20*D50-D35*D51)</f>
        <v>-0.18600367966104572</v>
      </c>
      <c r="E74">
        <f>E19+(14/0.017)*(E20*E50-E35*E51)</f>
        <v>-0.1867062659382377</v>
      </c>
      <c r="F74">
        <f>F19+(14/0.017)*(F20*F50-F35*F51)</f>
        <v>-0.14986853099851444</v>
      </c>
    </row>
    <row r="75" spans="1:6" ht="12.75">
      <c r="A75" t="s">
        <v>79</v>
      </c>
      <c r="B75" s="49">
        <f>B20</f>
        <v>0.002893098</v>
      </c>
      <c r="C75" s="49">
        <f>C20</f>
        <v>-0.004757678</v>
      </c>
      <c r="D75" s="49">
        <f>D20</f>
        <v>-0.0001496804</v>
      </c>
      <c r="E75" s="49">
        <f>E20</f>
        <v>-0.002359306</v>
      </c>
      <c r="F75" s="49">
        <f>F20</f>
        <v>-0.003528881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-50.42063848435417</v>
      </c>
      <c r="C82">
        <f>C22+(2/0.017)*(C8*C51+C23*C50)</f>
        <v>-25.17268125771948</v>
      </c>
      <c r="D82">
        <f>D22+(2/0.017)*(D8*D51+D23*D50)</f>
        <v>8.581630283957441</v>
      </c>
      <c r="E82">
        <f>E22+(2/0.017)*(E8*E51+E23*E50)</f>
        <v>23.210464388016792</v>
      </c>
      <c r="F82">
        <f>F22+(2/0.017)*(F8*F51+F23*F50)</f>
        <v>41.128628718484165</v>
      </c>
    </row>
    <row r="83" spans="1:6" ht="12.75">
      <c r="A83" t="s">
        <v>82</v>
      </c>
      <c r="B83">
        <f>B23+(3/0.017)*(B9*B51+B24*B50)</f>
        <v>-0.843109127328228</v>
      </c>
      <c r="C83">
        <f>C23+(3/0.017)*(C9*C51+C24*C50)</f>
        <v>0.23219388089326043</v>
      </c>
      <c r="D83">
        <f>D23+(3/0.017)*(D9*D51+D24*D50)</f>
        <v>0.7004123779395515</v>
      </c>
      <c r="E83">
        <f>E23+(3/0.017)*(E9*E51+E24*E50)</f>
        <v>-2.570520005306121</v>
      </c>
      <c r="F83">
        <f>F23+(3/0.017)*(F9*F51+F24*F50)</f>
        <v>3.9401880998106087</v>
      </c>
    </row>
    <row r="84" spans="1:6" ht="12.75">
      <c r="A84" t="s">
        <v>83</v>
      </c>
      <c r="B84">
        <f>B24+(4/0.017)*(B10*B51+B25*B50)</f>
        <v>1.211007706842121</v>
      </c>
      <c r="C84">
        <f>C24+(4/0.017)*(C10*C51+C25*C50)</f>
        <v>-0.8019811096279383</v>
      </c>
      <c r="D84">
        <f>D24+(4/0.017)*(D10*D51+D25*D50)</f>
        <v>-1.122031308349896</v>
      </c>
      <c r="E84">
        <f>E24+(4/0.017)*(E10*E51+E25*E50)</f>
        <v>-1.6199904938600749</v>
      </c>
      <c r="F84">
        <f>F24+(4/0.017)*(F10*F51+F25*F50)</f>
        <v>1.9020455803868106</v>
      </c>
    </row>
    <row r="85" spans="1:6" ht="12.75">
      <c r="A85" t="s">
        <v>84</v>
      </c>
      <c r="B85">
        <f>B25+(5/0.017)*(B11*B51+B26*B50)</f>
        <v>-0.5150683746294469</v>
      </c>
      <c r="C85">
        <f>C25+(5/0.017)*(C11*C51+C26*C50)</f>
        <v>-0.4795557133892676</v>
      </c>
      <c r="D85">
        <f>D25+(5/0.017)*(D11*D51+D26*D50)</f>
        <v>-0.024629622129662958</v>
      </c>
      <c r="E85">
        <f>E25+(5/0.017)*(E11*E51+E26*E50)</f>
        <v>-0.7679890406666461</v>
      </c>
      <c r="F85">
        <f>F25+(5/0.017)*(F11*F51+F26*F50)</f>
        <v>-1.6744107715276904</v>
      </c>
    </row>
    <row r="86" spans="1:6" ht="12.75">
      <c r="A86" t="s">
        <v>85</v>
      </c>
      <c r="B86">
        <f>B26+(6/0.017)*(B12*B51+B27*B50)</f>
        <v>0.9565900575223624</v>
      </c>
      <c r="C86">
        <f>C26+(6/0.017)*(C12*C51+C27*C50)</f>
        <v>0.7072325635916539</v>
      </c>
      <c r="D86">
        <f>D26+(6/0.017)*(D12*D51+D27*D50)</f>
        <v>0.9008270768610163</v>
      </c>
      <c r="E86">
        <f>E26+(6/0.017)*(E12*E51+E27*E50)</f>
        <v>0.22941956882024436</v>
      </c>
      <c r="F86">
        <f>F26+(6/0.017)*(F12*F51+F27*F50)</f>
        <v>1.699281408577077</v>
      </c>
    </row>
    <row r="87" spans="1:6" ht="12.75">
      <c r="A87" t="s">
        <v>86</v>
      </c>
      <c r="B87">
        <f>B27+(7/0.017)*(B13*B51+B28*B50)</f>
        <v>0.04081693845105702</v>
      </c>
      <c r="C87">
        <f>C27+(7/0.017)*(C13*C51+C28*C50)</f>
        <v>0.11238699387523989</v>
      </c>
      <c r="D87">
        <f>D27+(7/0.017)*(D13*D51+D28*D50)</f>
        <v>-0.21822198335106438</v>
      </c>
      <c r="E87">
        <f>E27+(7/0.017)*(E13*E51+E28*E50)</f>
        <v>0.16626030181075935</v>
      </c>
      <c r="F87">
        <f>F27+(7/0.017)*(F13*F51+F28*F50)</f>
        <v>0.22246837325830376</v>
      </c>
    </row>
    <row r="88" spans="1:6" ht="12.75">
      <c r="A88" t="s">
        <v>87</v>
      </c>
      <c r="B88">
        <f>B28+(8/0.017)*(B14*B51+B29*B50)</f>
        <v>0.27835005963844806</v>
      </c>
      <c r="C88">
        <f>C28+(8/0.017)*(C14*C51+C29*C50)</f>
        <v>0.1197469172949918</v>
      </c>
      <c r="D88">
        <f>D28+(8/0.017)*(D14*D51+D29*D50)</f>
        <v>0.2417923005046851</v>
      </c>
      <c r="E88">
        <f>E28+(8/0.017)*(E14*E51+E29*E50)</f>
        <v>0.2211607504270615</v>
      </c>
      <c r="F88">
        <f>F28+(8/0.017)*(F14*F51+F29*F50)</f>
        <v>0.08767624275362779</v>
      </c>
    </row>
    <row r="89" spans="1:6" ht="12.75">
      <c r="A89" t="s">
        <v>88</v>
      </c>
      <c r="B89">
        <f>B29+(9/0.017)*(B15*B51+B30*B50)</f>
        <v>-0.07355174610046655</v>
      </c>
      <c r="C89">
        <f>C29+(9/0.017)*(C15*C51+C30*C50)</f>
        <v>-0.1043400412407142</v>
      </c>
      <c r="D89">
        <f>D29+(9/0.017)*(D15*D51+D30*D50)</f>
        <v>-0.03186383837341679</v>
      </c>
      <c r="E89">
        <f>E29+(9/0.017)*(E15*E51+E30*E50)</f>
        <v>-0.0446163058540733</v>
      </c>
      <c r="F89">
        <f>F29+(9/0.017)*(F15*F51+F30*F50)</f>
        <v>-0.028719423660804322</v>
      </c>
    </row>
    <row r="90" spans="1:6" ht="12.75">
      <c r="A90" t="s">
        <v>89</v>
      </c>
      <c r="B90">
        <f>B30+(10/0.017)*(B16*B51+B31*B50)</f>
        <v>0.2033178027887668</v>
      </c>
      <c r="C90">
        <f>C30+(10/0.017)*(C16*C51+C31*C50)</f>
        <v>0.21069208562004865</v>
      </c>
      <c r="D90">
        <f>D30+(10/0.017)*(D16*D51+D31*D50)</f>
        <v>0.07694419855156509</v>
      </c>
      <c r="E90">
        <f>E30+(10/0.017)*(E16*E51+E31*E50)</f>
        <v>0.042656663580523876</v>
      </c>
      <c r="F90">
        <f>F30+(10/0.017)*(F16*F51+F31*F50)</f>
        <v>0.15017337187272087</v>
      </c>
    </row>
    <row r="91" spans="1:6" ht="12.75">
      <c r="A91" t="s">
        <v>90</v>
      </c>
      <c r="B91">
        <f>B31+(11/0.017)*(B17*B51+B32*B50)</f>
        <v>-0.005157440857320357</v>
      </c>
      <c r="C91">
        <f>C31+(11/0.017)*(C17*C51+C32*C50)</f>
        <v>-0.03726132167507708</v>
      </c>
      <c r="D91">
        <f>D31+(11/0.017)*(D17*D51+D32*D50)</f>
        <v>-0.0169503773329575</v>
      </c>
      <c r="E91">
        <f>E31+(11/0.017)*(E17*E51+E32*E50)</f>
        <v>0.028082903814836756</v>
      </c>
      <c r="F91">
        <f>F31+(11/0.017)*(F17*F51+F32*F50)</f>
        <v>-0.0028889696801226933</v>
      </c>
    </row>
    <row r="92" spans="1:6" ht="12.75">
      <c r="A92" t="s">
        <v>91</v>
      </c>
      <c r="B92">
        <f>B32+(12/0.017)*(B18*B51+B33*B50)</f>
        <v>0.039318268737081996</v>
      </c>
      <c r="C92">
        <f>C32+(12/0.017)*(C18*C51+C33*C50)</f>
        <v>0.024838492136408374</v>
      </c>
      <c r="D92">
        <f>D32+(12/0.017)*(D18*D51+D33*D50)</f>
        <v>0.036225172920766505</v>
      </c>
      <c r="E92">
        <f>E32+(12/0.017)*(E18*E51+E33*E50)</f>
        <v>0.05384009556641726</v>
      </c>
      <c r="F92">
        <f>F32+(12/0.017)*(F18*F51+F33*F50)</f>
        <v>0.03174173103356193</v>
      </c>
    </row>
    <row r="93" spans="1:6" ht="12.75">
      <c r="A93" t="s">
        <v>92</v>
      </c>
      <c r="B93">
        <f>B33+(13/0.017)*(B19*B51+B34*B50)</f>
        <v>0.10628498151368095</v>
      </c>
      <c r="C93">
        <f>C33+(13/0.017)*(C19*C51+C34*C50)</f>
        <v>0.09961112098907025</v>
      </c>
      <c r="D93">
        <f>D33+(13/0.017)*(D19*D51+D34*D50)</f>
        <v>0.08763733368414409</v>
      </c>
      <c r="E93">
        <f>E33+(13/0.017)*(E19*E51+E34*E50)</f>
        <v>0.12435299310562144</v>
      </c>
      <c r="F93">
        <f>F33+(13/0.017)*(F19*F51+F34*F50)</f>
        <v>0.07689858778068545</v>
      </c>
    </row>
    <row r="94" spans="1:6" ht="12.75">
      <c r="A94" t="s">
        <v>93</v>
      </c>
      <c r="B94">
        <f>B34+(14/0.017)*(B20*B51+B35*B50)</f>
        <v>0.0073210343686275145</v>
      </c>
      <c r="C94">
        <f>C34+(14/0.017)*(C20*C51+C35*C50)</f>
        <v>0.02044040964874769</v>
      </c>
      <c r="D94">
        <f>D34+(14/0.017)*(D20*D51+D35*D50)</f>
        <v>0.002811384196239533</v>
      </c>
      <c r="E94">
        <f>E34+(14/0.017)*(E20*E51+E35*E50)</f>
        <v>-0.003484758696587027</v>
      </c>
      <c r="F94">
        <f>F34+(14/0.017)*(F20*F51+F35*F50)</f>
        <v>-0.04818670040602049</v>
      </c>
    </row>
    <row r="95" spans="1:6" ht="12.75">
      <c r="A95" t="s">
        <v>94</v>
      </c>
      <c r="B95" s="49">
        <f>B35</f>
        <v>-0.001145483</v>
      </c>
      <c r="C95" s="49">
        <f>C35</f>
        <v>-0.007880514</v>
      </c>
      <c r="D95" s="49">
        <f>D35</f>
        <v>0.002306781</v>
      </c>
      <c r="E95" s="49">
        <f>E35</f>
        <v>-0.007615466</v>
      </c>
      <c r="F95" s="49">
        <f>F35</f>
        <v>-0.001758948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-4.712397884528441</v>
      </c>
      <c r="C103">
        <f>C63*10000/C62</f>
        <v>-0.7682454423345302</v>
      </c>
      <c r="D103">
        <f>D63*10000/D62</f>
        <v>-1.7441305466764432</v>
      </c>
      <c r="E103">
        <f>E63*10000/E62</f>
        <v>-0.05174421556012397</v>
      </c>
      <c r="F103">
        <f>F63*10000/F62</f>
        <v>-3.0678010161062885</v>
      </c>
      <c r="G103">
        <f>AVERAGE(C103:E103)</f>
        <v>-0.8547067348570323</v>
      </c>
      <c r="H103">
        <f>STDEV(C103:E103)</f>
        <v>0.849499581969194</v>
      </c>
      <c r="I103">
        <f>(B103*B4+C103*C4+D103*D4+E103*E4+F103*F4)/SUM(B4:F4)</f>
        <v>-1.7094712765046596</v>
      </c>
      <c r="K103">
        <f>(LN(H103)+LN(H123))/2-LN(K114*K115^3)</f>
        <v>-3.6749328024903587</v>
      </c>
    </row>
    <row r="104" spans="1:11" ht="12.75">
      <c r="A104" t="s">
        <v>68</v>
      </c>
      <c r="B104">
        <f>B64*10000/B62</f>
        <v>1.2414861110962934</v>
      </c>
      <c r="C104">
        <f>C64*10000/C62</f>
        <v>0.29205909264626506</v>
      </c>
      <c r="D104">
        <f>D64*10000/D62</f>
        <v>1.0243664254180502</v>
      </c>
      <c r="E104">
        <f>E64*10000/E62</f>
        <v>0.5012876211675782</v>
      </c>
      <c r="F104">
        <f>F64*10000/F62</f>
        <v>-0.8884718688081473</v>
      </c>
      <c r="G104">
        <f>AVERAGE(C104:E104)</f>
        <v>0.6059043797439645</v>
      </c>
      <c r="H104">
        <f>STDEV(C104:E104)</f>
        <v>0.3771962447309145</v>
      </c>
      <c r="I104">
        <f>(B104*B4+C104*C4+D104*D4+E104*E4+F104*F4)/SUM(B4:F4)</f>
        <v>0.49888243536874344</v>
      </c>
      <c r="K104">
        <f>(LN(H104)+LN(H124))/2-LN(K114*K115^4)</f>
        <v>-4.217832725885141</v>
      </c>
    </row>
    <row r="105" spans="1:11" ht="12.75">
      <c r="A105" t="s">
        <v>69</v>
      </c>
      <c r="B105">
        <f>B65*10000/B62</f>
        <v>1.1369284072029058</v>
      </c>
      <c r="C105">
        <f>C65*10000/C62</f>
        <v>0.4499177341321293</v>
      </c>
      <c r="D105">
        <f>D65*10000/D62</f>
        <v>0.7742972967715039</v>
      </c>
      <c r="E105">
        <f>E65*10000/E62</f>
        <v>0.36182118606072716</v>
      </c>
      <c r="F105">
        <f>F65*10000/F62</f>
        <v>-0.5800011360863329</v>
      </c>
      <c r="G105">
        <f>AVERAGE(C105:E105)</f>
        <v>0.5286787389881201</v>
      </c>
      <c r="H105">
        <f>STDEV(C105:E105)</f>
        <v>0.21722478539802087</v>
      </c>
      <c r="I105">
        <f>(B105*B4+C105*C4+D105*D4+E105*E4+F105*F4)/SUM(B4:F4)</f>
        <v>0.4691170204397414</v>
      </c>
      <c r="K105">
        <f>(LN(H105)+LN(H125))/2-LN(K114*K115^5)</f>
        <v>-3.950050630294384</v>
      </c>
    </row>
    <row r="106" spans="1:11" ht="12.75">
      <c r="A106" t="s">
        <v>70</v>
      </c>
      <c r="B106">
        <f>B66*10000/B62</f>
        <v>2.7946574499454644</v>
      </c>
      <c r="C106">
        <f>C66*10000/C62</f>
        <v>1.929232385758846</v>
      </c>
      <c r="D106">
        <f>D66*10000/D62</f>
        <v>2.0336448180078084</v>
      </c>
      <c r="E106">
        <f>E66*10000/E62</f>
        <v>1.5467919777607992</v>
      </c>
      <c r="F106">
        <f>F66*10000/F62</f>
        <v>14.287587836689084</v>
      </c>
      <c r="G106">
        <f>AVERAGE(C106:E106)</f>
        <v>1.8365563938424845</v>
      </c>
      <c r="H106">
        <f>STDEV(C106:E106)</f>
        <v>0.2563163116588684</v>
      </c>
      <c r="I106">
        <f>(B106*B4+C106*C4+D106*D4+E106*E4+F106*F4)/SUM(B4:F4)</f>
        <v>3.6354901895889356</v>
      </c>
      <c r="K106">
        <f>(LN(H106)+LN(H126))/2-LN(K114*K115^6)</f>
        <v>-3.3165437769262853</v>
      </c>
    </row>
    <row r="107" spans="1:11" ht="12.75">
      <c r="A107" t="s">
        <v>71</v>
      </c>
      <c r="B107">
        <f>B67*10000/B62</f>
        <v>0.4693465194470808</v>
      </c>
      <c r="C107">
        <f>C67*10000/C62</f>
        <v>0.08684321476561681</v>
      </c>
      <c r="D107">
        <f>D67*10000/D62</f>
        <v>0.08906491445841455</v>
      </c>
      <c r="E107">
        <f>E67*10000/E62</f>
        <v>-0.0028460493292094156</v>
      </c>
      <c r="F107">
        <f>F67*10000/F62</f>
        <v>-0.1738419997538149</v>
      </c>
      <c r="G107">
        <f>AVERAGE(C107:E107)</f>
        <v>0.05768735996494065</v>
      </c>
      <c r="H107">
        <f>STDEV(C107:E107)</f>
        <v>0.05243523832272591</v>
      </c>
      <c r="I107">
        <f>(B107*B4+C107*C4+D107*D4+E107*E4+F107*F4)/SUM(B4:F4)</f>
        <v>0.08655520485422272</v>
      </c>
      <c r="K107">
        <f>(LN(H107)+LN(H127))/2-LN(K114*K115^7)</f>
        <v>-3.7720656749858907</v>
      </c>
    </row>
    <row r="108" spans="1:9" ht="12.75">
      <c r="A108" t="s">
        <v>72</v>
      </c>
      <c r="B108">
        <f>B68*10000/B62</f>
        <v>0.14567595579135414</v>
      </c>
      <c r="C108">
        <f>C68*10000/C62</f>
        <v>-0.1377093696295556</v>
      </c>
      <c r="D108">
        <f>D68*10000/D62</f>
        <v>0.18522143254170503</v>
      </c>
      <c r="E108">
        <f>E68*10000/E62</f>
        <v>0.02590710658512488</v>
      </c>
      <c r="F108">
        <f>F68*10000/F62</f>
        <v>-0.2652593405895814</v>
      </c>
      <c r="G108">
        <f>AVERAGE(C108:E108)</f>
        <v>0.02447305649909144</v>
      </c>
      <c r="H108">
        <f>STDEV(C108:E108)</f>
        <v>0.16147017719219983</v>
      </c>
      <c r="I108">
        <f>(B108*B4+C108*C4+D108*D4+E108*E4+F108*F4)/SUM(B4:F4)</f>
        <v>0.003425884029910685</v>
      </c>
    </row>
    <row r="109" spans="1:9" ht="12.75">
      <c r="A109" t="s">
        <v>73</v>
      </c>
      <c r="B109">
        <f>B69*10000/B62</f>
        <v>-0.060168726932649456</v>
      </c>
      <c r="C109">
        <f>C69*10000/C62</f>
        <v>0.053394289855775455</v>
      </c>
      <c r="D109">
        <f>D69*10000/D62</f>
        <v>-0.0002786739269623787</v>
      </c>
      <c r="E109">
        <f>E69*10000/E62</f>
        <v>0.05413704599124651</v>
      </c>
      <c r="F109">
        <f>F69*10000/F62</f>
        <v>0.13578716455536283</v>
      </c>
      <c r="G109">
        <f>AVERAGE(C109:E109)</f>
        <v>0.035750887306686525</v>
      </c>
      <c r="H109">
        <f>STDEV(C109:E109)</f>
        <v>0.03120472534226407</v>
      </c>
      <c r="I109">
        <f>(B109*B4+C109*C4+D109*D4+E109*E4+F109*F4)/SUM(B4:F4)</f>
        <v>0.03517089323683919</v>
      </c>
    </row>
    <row r="110" spans="1:11" ht="12.75">
      <c r="A110" t="s">
        <v>74</v>
      </c>
      <c r="B110">
        <f>B70*10000/B62</f>
        <v>-0.2070666434971566</v>
      </c>
      <c r="C110">
        <f>C70*10000/C62</f>
        <v>-0.08615227472090356</v>
      </c>
      <c r="D110">
        <f>D70*10000/D62</f>
        <v>-0.0523964674719268</v>
      </c>
      <c r="E110">
        <f>E70*10000/E62</f>
        <v>-0.12143032108360542</v>
      </c>
      <c r="F110">
        <f>F70*10000/F62</f>
        <v>-0.41095937668548693</v>
      </c>
      <c r="G110">
        <f>AVERAGE(C110:E110)</f>
        <v>-0.08665968775881193</v>
      </c>
      <c r="H110">
        <f>STDEV(C110:E110)</f>
        <v>0.03451972388523621</v>
      </c>
      <c r="I110">
        <f>(B110*B4+C110*C4+D110*D4+E110*E4+F110*F4)/SUM(B4:F4)</f>
        <v>-0.14737209690254566</v>
      </c>
      <c r="K110">
        <f>EXP(AVERAGE(K103:K107))</f>
        <v>0.022679697859192584</v>
      </c>
    </row>
    <row r="111" spans="1:9" ht="12.75">
      <c r="A111" t="s">
        <v>75</v>
      </c>
      <c r="B111">
        <f>B71*10000/B62</f>
        <v>-0.0379878702554837</v>
      </c>
      <c r="C111">
        <f>C71*10000/C62</f>
        <v>0.010149028619538295</v>
      </c>
      <c r="D111">
        <f>D71*10000/D62</f>
        <v>0.0441579487035135</v>
      </c>
      <c r="E111">
        <f>E71*10000/E62</f>
        <v>-0.025268882437935507</v>
      </c>
      <c r="F111">
        <f>F71*10000/F62</f>
        <v>-0.07472031645453533</v>
      </c>
      <c r="G111">
        <f>AVERAGE(C111:E111)</f>
        <v>0.009679364961705428</v>
      </c>
      <c r="H111">
        <f>STDEV(C111:E111)</f>
        <v>0.03471579839999989</v>
      </c>
      <c r="I111">
        <f>(B111*B4+C111*C4+D111*D4+E111*E4+F111*F4)/SUM(B4:F4)</f>
        <v>-0.008494449811847632</v>
      </c>
    </row>
    <row r="112" spans="1:9" ht="12.75">
      <c r="A112" t="s">
        <v>76</v>
      </c>
      <c r="B112">
        <f>B72*10000/B62</f>
        <v>-0.05043496429783152</v>
      </c>
      <c r="C112">
        <f>C72*10000/C62</f>
        <v>-0.03739190850744438</v>
      </c>
      <c r="D112">
        <f>D72*10000/D62</f>
        <v>-0.04958952260256444</v>
      </c>
      <c r="E112">
        <f>E72*10000/E62</f>
        <v>-0.02312913459755486</v>
      </c>
      <c r="F112">
        <f>F72*10000/F62</f>
        <v>-0.06085037518350769</v>
      </c>
      <c r="G112">
        <f>AVERAGE(C112:E112)</f>
        <v>-0.03670352190252123</v>
      </c>
      <c r="H112">
        <f>STDEV(C112:E112)</f>
        <v>0.013243618857105923</v>
      </c>
      <c r="I112">
        <f>(B112*B4+C112*C4+D112*D4+E112*E4+F112*F4)/SUM(B4:F4)</f>
        <v>-0.04191371138273402</v>
      </c>
    </row>
    <row r="113" spans="1:9" ht="12.75">
      <c r="A113" t="s">
        <v>77</v>
      </c>
      <c r="B113">
        <f>B73*10000/B62</f>
        <v>0.04467467481196724</v>
      </c>
      <c r="C113">
        <f>C73*10000/C62</f>
        <v>0.036105659385221284</v>
      </c>
      <c r="D113">
        <f>D73*10000/D62</f>
        <v>0.02904845505150944</v>
      </c>
      <c r="E113">
        <f>E73*10000/E62</f>
        <v>0.024905845569416704</v>
      </c>
      <c r="F113">
        <f>F73*10000/F62</f>
        <v>-0.004587981608049032</v>
      </c>
      <c r="G113">
        <f>AVERAGE(C113:E113)</f>
        <v>0.030019986668715807</v>
      </c>
      <c r="H113">
        <f>STDEV(C113:E113)</f>
        <v>0.005662761043836804</v>
      </c>
      <c r="I113">
        <f>(B113*B4+C113*C4+D113*D4+E113*E4+F113*F4)/SUM(B4:F4)</f>
        <v>0.027532619240181477</v>
      </c>
    </row>
    <row r="114" spans="1:11" ht="12.75">
      <c r="A114" t="s">
        <v>78</v>
      </c>
      <c r="B114">
        <f>B74*10000/B62</f>
        <v>-0.21328960359354812</v>
      </c>
      <c r="C114">
        <f>C74*10000/C62</f>
        <v>-0.18796801038542515</v>
      </c>
      <c r="D114">
        <f>D74*10000/D62</f>
        <v>-0.1860034006830588</v>
      </c>
      <c r="E114">
        <f>E74*10000/E62</f>
        <v>-0.18670670612703427</v>
      </c>
      <c r="F114">
        <f>F74*10000/F62</f>
        <v>-0.14987192085524637</v>
      </c>
      <c r="G114">
        <f>AVERAGE(C114:E114)</f>
        <v>-0.1868927057318394</v>
      </c>
      <c r="H114">
        <f>STDEV(C114:E114)</f>
        <v>0.0009954243870868259</v>
      </c>
      <c r="I114">
        <f>(B114*B4+C114*C4+D114*D4+E114*E4+F114*F4)/SUM(B4:F4)</f>
        <v>-0.18578802203998523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0.002893115219391576</v>
      </c>
      <c r="C115">
        <f>C75*10000/C62</f>
        <v>-0.004757673387875496</v>
      </c>
      <c r="D115">
        <f>D75*10000/D62</f>
        <v>-0.0001496801755015559</v>
      </c>
      <c r="E115">
        <f>E75*10000/E62</f>
        <v>-0.002359311562427504</v>
      </c>
      <c r="F115">
        <f>F75*10000/F62</f>
        <v>-0.003528960819298517</v>
      </c>
      <c r="G115">
        <f>AVERAGE(C115:E115)</f>
        <v>-0.0024222217086015186</v>
      </c>
      <c r="H115">
        <f>STDEV(C115:E115)</f>
        <v>0.0023046406718162816</v>
      </c>
      <c r="I115">
        <f>(B115*B4+C115*C4+D115*D4+E115*E4+F115*F4)/SUM(B4:F4)</f>
        <v>-0.001798543090028022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-50.42093858228296</v>
      </c>
      <c r="C122">
        <f>C82*10000/C62</f>
        <v>-25.172656855155857</v>
      </c>
      <c r="D122">
        <f>D82*10000/D62</f>
        <v>8.581617412782283</v>
      </c>
      <c r="E122">
        <f>E82*10000/E62</f>
        <v>23.210519110263718</v>
      </c>
      <c r="F122">
        <f>F82*10000/F62</f>
        <v>41.12955900156632</v>
      </c>
      <c r="G122">
        <f>AVERAGE(C122:E122)</f>
        <v>2.2064932226300478</v>
      </c>
      <c r="H122">
        <f>STDEV(C122:E122)</f>
        <v>24.813596785937477</v>
      </c>
      <c r="I122">
        <f>(B122*B4+C122*C4+D122*D4+E122*E4+F122*F4)/SUM(B4:F4)</f>
        <v>-0.24083411119853856</v>
      </c>
    </row>
    <row r="123" spans="1:9" ht="12.75">
      <c r="A123" t="s">
        <v>82</v>
      </c>
      <c r="B123">
        <f>B83*10000/B62</f>
        <v>-0.8431141454182494</v>
      </c>
      <c r="C123">
        <f>C83*10000/C62</f>
        <v>0.23219365580297732</v>
      </c>
      <c r="D123">
        <f>D83*10000/D62</f>
        <v>0.7004113274246607</v>
      </c>
      <c r="E123">
        <f>E83*10000/E62</f>
        <v>-2.5705260657031945</v>
      </c>
      <c r="F123">
        <f>F83*10000/F62</f>
        <v>3.9402772224107045</v>
      </c>
      <c r="G123">
        <f>AVERAGE(C123:E123)</f>
        <v>-0.5459736941585188</v>
      </c>
      <c r="H123">
        <f>STDEV(C123:E123)</f>
        <v>1.7688742679597342</v>
      </c>
      <c r="I123">
        <f>(B123*B4+C123*C4+D123*D4+E123*E4+F123*F4)/SUM(B4:F4)</f>
        <v>0.008785192509102062</v>
      </c>
    </row>
    <row r="124" spans="1:9" ht="12.75">
      <c r="A124" t="s">
        <v>83</v>
      </c>
      <c r="B124">
        <f>B84*10000/B62</f>
        <v>1.2110149146228133</v>
      </c>
      <c r="C124">
        <f>C84*10000/C62</f>
        <v>-0.801980332182149</v>
      </c>
      <c r="D124">
        <f>D84*10000/D62</f>
        <v>-1.1220296254690185</v>
      </c>
      <c r="E124">
        <f>E84*10000/E62</f>
        <v>-1.6199943132373325</v>
      </c>
      <c r="F124">
        <f>F84*10000/F62</f>
        <v>1.9020886025074129</v>
      </c>
      <c r="G124">
        <f>AVERAGE(C124:E124)</f>
        <v>-1.1813347569628334</v>
      </c>
      <c r="H124">
        <f>STDEV(C124:E124)</f>
        <v>0.41221904646263124</v>
      </c>
      <c r="I124">
        <f>(B124*B4+C124*C4+D124*D4+E124*E4+F124*F4)/SUM(B4:F4)</f>
        <v>-0.4231163227921696</v>
      </c>
    </row>
    <row r="125" spans="1:9" ht="12.75">
      <c r="A125" t="s">
        <v>84</v>
      </c>
      <c r="B125">
        <f>B85*10000/B62</f>
        <v>-0.5150714402580675</v>
      </c>
      <c r="C125">
        <f>C85*10000/C62</f>
        <v>-0.47955524850478887</v>
      </c>
      <c r="D125">
        <f>D85*10000/D62</f>
        <v>-0.02462958518887548</v>
      </c>
      <c r="E125">
        <f>E85*10000/E62</f>
        <v>-0.7679908513191698</v>
      </c>
      <c r="F125">
        <f>F85*10000/F62</f>
        <v>-1.6744486448062768</v>
      </c>
      <c r="G125">
        <f>AVERAGE(C125:E125)</f>
        <v>-0.4240585616709447</v>
      </c>
      <c r="H125">
        <f>STDEV(C125:E125)</f>
        <v>0.37477513882708235</v>
      </c>
      <c r="I125">
        <f>(B125*B4+C125*C4+D125*D4+E125*E4+F125*F4)/SUM(B4:F4)</f>
        <v>-0.6040114124687519</v>
      </c>
    </row>
    <row r="126" spans="1:9" ht="12.75">
      <c r="A126" t="s">
        <v>85</v>
      </c>
      <c r="B126">
        <f>B86*10000/B62</f>
        <v>0.9565957510380256</v>
      </c>
      <c r="C126">
        <f>C86*10000/C62</f>
        <v>0.7072318779957314</v>
      </c>
      <c r="D126">
        <f>D86*10000/D62</f>
        <v>0.9008257257537428</v>
      </c>
      <c r="E126">
        <f>E86*10000/E62</f>
        <v>0.22942010971223536</v>
      </c>
      <c r="F126">
        <f>F86*10000/F62</f>
        <v>1.699319844401355</v>
      </c>
      <c r="G126">
        <f>AVERAGE(C126:E126)</f>
        <v>0.6124925711539032</v>
      </c>
      <c r="H126">
        <f>STDEV(C126:E126)</f>
        <v>0.34558360422432044</v>
      </c>
      <c r="I126">
        <f>(B126*B4+C126*C4+D126*D4+E126*E4+F126*F4)/SUM(B4:F4)</f>
        <v>0.807277780693266</v>
      </c>
    </row>
    <row r="127" spans="1:9" ht="12.75">
      <c r="A127" t="s">
        <v>86</v>
      </c>
      <c r="B127">
        <f>B87*10000/B62</f>
        <v>0.040817181388851084</v>
      </c>
      <c r="C127">
        <f>C87*10000/C62</f>
        <v>0.11238688492654507</v>
      </c>
      <c r="D127">
        <f>D87*10000/D62</f>
        <v>-0.2182216560503909</v>
      </c>
      <c r="E127">
        <f>E87*10000/E62</f>
        <v>0.16626069379504443</v>
      </c>
      <c r="F127">
        <f>F87*10000/F62</f>
        <v>0.2224734052413872</v>
      </c>
      <c r="G127">
        <f>AVERAGE(C127:E127)</f>
        <v>0.02014197422373287</v>
      </c>
      <c r="H127">
        <f>STDEV(C127:E127)</f>
        <v>0.20817903832661508</v>
      </c>
      <c r="I127">
        <f>(B127*B4+C127*C4+D127*D4+E127*E4+F127*F4)/SUM(B4:F4)</f>
        <v>0.05014110905481188</v>
      </c>
    </row>
    <row r="128" spans="1:9" ht="12.75">
      <c r="A128" t="s">
        <v>87</v>
      </c>
      <c r="B128">
        <f>B88*10000/B62</f>
        <v>0.2783517163464725</v>
      </c>
      <c r="C128">
        <f>C88*10000/C62</f>
        <v>0.11974680121153855</v>
      </c>
      <c r="D128">
        <f>D88*10000/D62</f>
        <v>0.24179193785202482</v>
      </c>
      <c r="E128">
        <f>E88*10000/E62</f>
        <v>0.22116127184761528</v>
      </c>
      <c r="F128">
        <f>F88*10000/F62</f>
        <v>0.08767822589111333</v>
      </c>
      <c r="G128">
        <f>AVERAGE(C128:E128)</f>
        <v>0.19423333697039288</v>
      </c>
      <c r="H128">
        <f>STDEV(C128:E128)</f>
        <v>0.0653267870169863</v>
      </c>
      <c r="I128">
        <f>(B128*B4+C128*C4+D128*D4+E128*E4+F128*F4)/SUM(B4:F4)</f>
        <v>0.19223382600997363</v>
      </c>
    </row>
    <row r="129" spans="1:9" ht="12.75">
      <c r="A129" t="s">
        <v>88</v>
      </c>
      <c r="B129">
        <f>B89*10000/B62</f>
        <v>-0.07355218387212765</v>
      </c>
      <c r="C129">
        <f>C89*10000/C62</f>
        <v>-0.10433994009278846</v>
      </c>
      <c r="D129">
        <f>D89*10000/D62</f>
        <v>-0.03186379058237577</v>
      </c>
      <c r="E129">
        <f>E89*10000/E62</f>
        <v>-0.04461641104389049</v>
      </c>
      <c r="F129">
        <f>F89*10000/F62</f>
        <v>-0.028720073261697752</v>
      </c>
      <c r="G129">
        <f>AVERAGE(C129:E129)</f>
        <v>-0.06027338057301824</v>
      </c>
      <c r="H129">
        <f>STDEV(C129:E129)</f>
        <v>0.038691776685633714</v>
      </c>
      <c r="I129">
        <f>(B129*B4+C129*C4+D129*D4+E129*E4+F129*F4)/SUM(B4:F4)</f>
        <v>-0.05799466325025716</v>
      </c>
    </row>
    <row r="130" spans="1:9" ht="12.75">
      <c r="A130" t="s">
        <v>89</v>
      </c>
      <c r="B130">
        <f>B90*10000/B62</f>
        <v>0.20331901291329788</v>
      </c>
      <c r="C130">
        <f>C90*10000/C62</f>
        <v>0.21069188137374803</v>
      </c>
      <c r="D130">
        <f>D90*10000/D62</f>
        <v>0.07694408314665667</v>
      </c>
      <c r="E130">
        <f>E90*10000/E62</f>
        <v>0.042656764150182394</v>
      </c>
      <c r="F130">
        <f>F90*10000/F62</f>
        <v>0.15017676862460871</v>
      </c>
      <c r="G130">
        <f>AVERAGE(C130:E130)</f>
        <v>0.11009757622352902</v>
      </c>
      <c r="H130">
        <f>STDEV(C130:E130)</f>
        <v>0.0887880382285983</v>
      </c>
      <c r="I130">
        <f>(B130*B4+C130*C4+D130*D4+E130*E4+F130*F4)/SUM(B4:F4)</f>
        <v>0.12896696509134864</v>
      </c>
    </row>
    <row r="131" spans="1:9" ht="12.75">
      <c r="A131" t="s">
        <v>90</v>
      </c>
      <c r="B131">
        <f>B91*10000/B62</f>
        <v>-0.005157471553824123</v>
      </c>
      <c r="C131">
        <f>C91*10000/C62</f>
        <v>-0.037261285553705524</v>
      </c>
      <c r="D131">
        <f>D91*10000/D62</f>
        <v>-0.016950351909900525</v>
      </c>
      <c r="E131">
        <f>E91*10000/E62</f>
        <v>0.028082970024610555</v>
      </c>
      <c r="F131">
        <f>F91*10000/F62</f>
        <v>-0.002889035025350629</v>
      </c>
      <c r="G131">
        <f>AVERAGE(C131:E131)</f>
        <v>-0.008709555812998497</v>
      </c>
      <c r="H131">
        <f>STDEV(C131:E131)</f>
        <v>0.033442502515573055</v>
      </c>
      <c r="I131">
        <f>(B131*B4+C131*C4+D131*D4+E131*E4+F131*F4)/SUM(B4:F4)</f>
        <v>-0.007415215008936189</v>
      </c>
    </row>
    <row r="132" spans="1:9" ht="12.75">
      <c r="A132" t="s">
        <v>91</v>
      </c>
      <c r="B132">
        <f>B92*10000/B62</f>
        <v>0.03931850275496369</v>
      </c>
      <c r="C132">
        <f>C92*10000/C62</f>
        <v>0.024838468057809895</v>
      </c>
      <c r="D132">
        <f>D92*10000/D62</f>
        <v>0.03622511858836923</v>
      </c>
      <c r="E132">
        <f>E92*10000/E62</f>
        <v>0.05384022250274023</v>
      </c>
      <c r="F132">
        <f>F92*10000/F62</f>
        <v>0.03174244899563115</v>
      </c>
      <c r="G132">
        <f>AVERAGE(C132:E132)</f>
        <v>0.03830126971630645</v>
      </c>
      <c r="H132">
        <f>STDEV(C132:E132)</f>
        <v>0.014611921258018589</v>
      </c>
      <c r="I132">
        <f>(B132*B4+C132*C4+D132*D4+E132*E4+F132*F4)/SUM(B4:F4)</f>
        <v>0.037575624420854714</v>
      </c>
    </row>
    <row r="133" spans="1:9" ht="12.75">
      <c r="A133" t="s">
        <v>92</v>
      </c>
      <c r="B133">
        <f>B93*10000/B62</f>
        <v>0.10628561410985132</v>
      </c>
      <c r="C133">
        <f>C93*10000/C62</f>
        <v>0.09961102442539106</v>
      </c>
      <c r="D133">
        <f>D93*10000/D62</f>
        <v>0.08763720224111578</v>
      </c>
      <c r="E133">
        <f>E93*10000/E62</f>
        <v>0.12435328628696761</v>
      </c>
      <c r="F133">
        <f>F93*10000/F62</f>
        <v>0.07690032713980058</v>
      </c>
      <c r="G133">
        <f>AVERAGE(C133:E133)</f>
        <v>0.10386717098449148</v>
      </c>
      <c r="H133">
        <f>STDEV(C133:E133)</f>
        <v>0.018724417068761372</v>
      </c>
      <c r="I133">
        <f>(B133*B4+C133*C4+D133*D4+E133*E4+F133*F4)/SUM(B4:F4)</f>
        <v>0.10062537544489708</v>
      </c>
    </row>
    <row r="134" spans="1:9" ht="12.75">
      <c r="A134" t="s">
        <v>93</v>
      </c>
      <c r="B134">
        <f>B94*10000/B62</f>
        <v>0.007321077942594775</v>
      </c>
      <c r="C134">
        <f>C94*10000/C62</f>
        <v>0.02044038983367945</v>
      </c>
      <c r="D134">
        <f>D94*10000/D62</f>
        <v>0.0028113799795793843</v>
      </c>
      <c r="E134">
        <f>E94*10000/E62</f>
        <v>-0.0034847669124427154</v>
      </c>
      <c r="F134">
        <f>F94*10000/F62</f>
        <v>-0.04818779033470446</v>
      </c>
      <c r="G134">
        <f>AVERAGE(C134:E134)</f>
        <v>0.006589000966938707</v>
      </c>
      <c r="H134">
        <f>STDEV(C134:E134)</f>
        <v>0.012401858593562982</v>
      </c>
      <c r="I134">
        <f>(B134*B4+C134*C4+D134*D4+E134*E4+F134*F4)/SUM(B4:F4)</f>
        <v>-0.0006077983114838567</v>
      </c>
    </row>
    <row r="135" spans="1:9" ht="12.75">
      <c r="A135" t="s">
        <v>94</v>
      </c>
      <c r="B135">
        <f>B95*10000/B62</f>
        <v>-0.00114548981778506</v>
      </c>
      <c r="C135">
        <f>C95*10000/C62</f>
        <v>-0.007880506360577633</v>
      </c>
      <c r="D135">
        <f>D95*10000/D62</f>
        <v>0.0023067775401699533</v>
      </c>
      <c r="E135">
        <f>E95*10000/E62</f>
        <v>-0.00761548395463477</v>
      </c>
      <c r="F135">
        <f>F95*10000/F62</f>
        <v>-0.0017589877854151178</v>
      </c>
      <c r="G135">
        <f>AVERAGE(C135:E135)</f>
        <v>-0.004396404258347483</v>
      </c>
      <c r="H135">
        <f>STDEV(C135:E135)</f>
        <v>0.005806637915945382</v>
      </c>
      <c r="I135">
        <f>(B135*B4+C135*C4+D135*D4+E135*E4+F135*F4)/SUM(B4:F4)</f>
        <v>-0.0035736546828158957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2005-01-18T12:22:25Z</cp:lastPrinted>
  <dcterms:created xsi:type="dcterms:W3CDTF">2005-01-18T12:22:25Z</dcterms:created>
  <dcterms:modified xsi:type="dcterms:W3CDTF">2005-01-18T17:02:25Z</dcterms:modified>
  <cp:category/>
  <cp:version/>
  <cp:contentType/>
  <cp:contentStatus/>
</cp:coreProperties>
</file>