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<sst xmlns="http://schemas.openxmlformats.org/spreadsheetml/2006/main" count="204" uniqueCount="98">
  <si>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21/01/2005       09:02:36</t>
  </si>
  <si>
    <t>LISSNER</t>
  </si>
  <si>
    <t>HCMQAP465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</si>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</sst>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5122825"/>
        <c:axId val="47669970"/>
      </c:lineChart>
      <c:catAx>
        <c:axId val="35122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-0.003751</v>
      </c>
      <c r="D4" s="12">
        <v>-0.00375</v>
      </c>
      <c r="E4" s="12">
        <v>-0.003752</v>
      </c>
      <c r="F4" s="24">
        <v>-0.002081</v>
      </c>
      <c r="G4" s="34">
        <v>-0.011693</v>
      </c>
    </row>
    <row r="5" spans="1:7" ht="12.75" thickBot="1">
      <c r="A5" s="44" t="s">
        <v>13</v>
      </c>
      <c r="B5" s="45">
        <v>-2.095477</v>
      </c>
      <c r="C5" s="46">
        <v>-2.182413</v>
      </c>
      <c r="D5" s="46">
        <v>-0.417352</v>
      </c>
      <c r="E5" s="46">
        <v>1.6415</v>
      </c>
      <c r="F5" s="47">
        <v>4.066432</v>
      </c>
      <c r="G5" s="48">
        <v>1.90291</v>
      </c>
    </row>
    <row r="6" spans="1:7" ht="12.75" thickTop="1">
      <c r="A6" s="6" t="s">
        <v>14</v>
      </c>
      <c r="B6" s="39">
        <v>101.3452</v>
      </c>
      <c r="C6" s="40">
        <v>-16.99007</v>
      </c>
      <c r="D6" s="40">
        <v>-15.41177</v>
      </c>
      <c r="E6" s="40">
        <v>-63.3341</v>
      </c>
      <c r="F6" s="41">
        <v>62.50205</v>
      </c>
      <c r="G6" s="42">
        <v>-0.006055525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3.203663</v>
      </c>
      <c r="C8" s="13">
        <v>-0.1983884</v>
      </c>
      <c r="D8" s="13">
        <v>-0.07942605</v>
      </c>
      <c r="E8" s="13">
        <v>2.29726</v>
      </c>
      <c r="F8" s="25">
        <v>-0.9432698</v>
      </c>
      <c r="G8" s="35">
        <v>0.8244059</v>
      </c>
    </row>
    <row r="9" spans="1:7" ht="12">
      <c r="A9" s="20" t="s">
        <v>17</v>
      </c>
      <c r="B9" s="29">
        <v>-0.6268479</v>
      </c>
      <c r="C9" s="13">
        <v>-0.5532675</v>
      </c>
      <c r="D9" s="13">
        <v>0.04663621</v>
      </c>
      <c r="E9" s="13">
        <v>0.1459269</v>
      </c>
      <c r="F9" s="25">
        <v>-1.246938</v>
      </c>
      <c r="G9" s="35">
        <v>-0.344092</v>
      </c>
    </row>
    <row r="10" spans="1:7" ht="12">
      <c r="A10" s="20" t="s">
        <v>18</v>
      </c>
      <c r="B10" s="29">
        <v>-1.090191</v>
      </c>
      <c r="C10" s="13">
        <v>-0.1660363</v>
      </c>
      <c r="D10" s="13">
        <v>-0.2581521</v>
      </c>
      <c r="E10" s="13">
        <v>-0.9025487</v>
      </c>
      <c r="F10" s="25">
        <v>-0.1980914</v>
      </c>
      <c r="G10" s="35">
        <v>-0.5036</v>
      </c>
    </row>
    <row r="11" spans="1:7" ht="12">
      <c r="A11" s="21" t="s">
        <v>19</v>
      </c>
      <c r="B11" s="31">
        <v>3.563818</v>
      </c>
      <c r="C11" s="15">
        <v>2.009862</v>
      </c>
      <c r="D11" s="15">
        <v>2.764363</v>
      </c>
      <c r="E11" s="15">
        <v>2.224832</v>
      </c>
      <c r="F11" s="27">
        <v>15.16155</v>
      </c>
      <c r="G11" s="37">
        <v>4.223148</v>
      </c>
    </row>
    <row r="12" spans="1:7" ht="12">
      <c r="A12" s="20" t="s">
        <v>20</v>
      </c>
      <c r="B12" s="29">
        <v>0.3553484</v>
      </c>
      <c r="C12" s="13">
        <v>-0.002261531</v>
      </c>
      <c r="D12" s="13">
        <v>0.3143213</v>
      </c>
      <c r="E12" s="13">
        <v>0.3622907</v>
      </c>
      <c r="F12" s="25">
        <v>0.38832</v>
      </c>
      <c r="G12" s="35">
        <v>0.2655249</v>
      </c>
    </row>
    <row r="13" spans="1:7" ht="12">
      <c r="A13" s="20" t="s">
        <v>21</v>
      </c>
      <c r="B13" s="29">
        <v>-0.0445279</v>
      </c>
      <c r="C13" s="13">
        <v>0.04336653</v>
      </c>
      <c r="D13" s="13">
        <v>0.007722192</v>
      </c>
      <c r="E13" s="13">
        <v>-0.09613787</v>
      </c>
      <c r="F13" s="25">
        <v>-0.2022752</v>
      </c>
      <c r="G13" s="35">
        <v>-0.044302</v>
      </c>
    </row>
    <row r="14" spans="1:7" ht="12">
      <c r="A14" s="20" t="s">
        <v>22</v>
      </c>
      <c r="B14" s="29">
        <v>-0.1603197</v>
      </c>
      <c r="C14" s="13">
        <v>-0.1352404</v>
      </c>
      <c r="D14" s="13">
        <v>-0.01891418</v>
      </c>
      <c r="E14" s="13">
        <v>-0.01963915</v>
      </c>
      <c r="F14" s="25">
        <v>0.1201177</v>
      </c>
      <c r="G14" s="35">
        <v>-0.04901751</v>
      </c>
    </row>
    <row r="15" spans="1:7" ht="12">
      <c r="A15" s="21" t="s">
        <v>23</v>
      </c>
      <c r="B15" s="31">
        <v>-0.1948798</v>
      </c>
      <c r="C15" s="15">
        <v>-0.05396647</v>
      </c>
      <c r="D15" s="15">
        <v>0.03120605</v>
      </c>
      <c r="E15" s="15">
        <v>0.0453446</v>
      </c>
      <c r="F15" s="27">
        <v>-0.2825627</v>
      </c>
      <c r="G15" s="37">
        <v>-0.06051186</v>
      </c>
    </row>
    <row r="16" spans="1:7" ht="12">
      <c r="A16" s="20" t="s">
        <v>24</v>
      </c>
      <c r="B16" s="29">
        <v>-0.02548607</v>
      </c>
      <c r="C16" s="13">
        <v>0.008450947</v>
      </c>
      <c r="D16" s="13">
        <v>0.00313651</v>
      </c>
      <c r="E16" s="13">
        <v>-0.04761115</v>
      </c>
      <c r="F16" s="25">
        <v>-0.007378705</v>
      </c>
      <c r="G16" s="35">
        <v>-0.01334773</v>
      </c>
    </row>
    <row r="17" spans="1:7" ht="12">
      <c r="A17" s="20" t="s">
        <v>25</v>
      </c>
      <c r="B17" s="29">
        <v>-0.02612189</v>
      </c>
      <c r="C17" s="13">
        <v>-0.04896264</v>
      </c>
      <c r="D17" s="13">
        <v>-0.03697425</v>
      </c>
      <c r="E17" s="13">
        <v>-0.04643787</v>
      </c>
      <c r="F17" s="25">
        <v>-0.04750675</v>
      </c>
      <c r="G17" s="35">
        <v>-0.0419679</v>
      </c>
    </row>
    <row r="18" spans="1:7" ht="12">
      <c r="A18" s="20" t="s">
        <v>26</v>
      </c>
      <c r="B18" s="29">
        <v>-0.01180105</v>
      </c>
      <c r="C18" s="13">
        <v>0.01636873</v>
      </c>
      <c r="D18" s="13">
        <v>0.02424792</v>
      </c>
      <c r="E18" s="13">
        <v>0.03800012</v>
      </c>
      <c r="F18" s="25">
        <v>-0.04154689</v>
      </c>
      <c r="G18" s="35">
        <v>0.01167045</v>
      </c>
    </row>
    <row r="19" spans="1:7" ht="12">
      <c r="A19" s="21" t="s">
        <v>27</v>
      </c>
      <c r="B19" s="31">
        <v>-0.2188205</v>
      </c>
      <c r="C19" s="15">
        <v>-0.1981399</v>
      </c>
      <c r="D19" s="15">
        <v>-0.2101294</v>
      </c>
      <c r="E19" s="15">
        <v>-0.2038791</v>
      </c>
      <c r="F19" s="27">
        <v>-0.1516627</v>
      </c>
      <c r="G19" s="37">
        <v>-0.1992001</v>
      </c>
    </row>
    <row r="20" spans="1:7" ht="12.75" thickBot="1">
      <c r="A20" s="44" t="s">
        <v>28</v>
      </c>
      <c r="B20" s="45">
        <v>-0.00711998</v>
      </c>
      <c r="C20" s="46">
        <v>0.0009746301</v>
      </c>
      <c r="D20" s="46">
        <v>-0.008215158</v>
      </c>
      <c r="E20" s="46">
        <v>-0.005103249</v>
      </c>
      <c r="F20" s="47">
        <v>-0.006987324</v>
      </c>
      <c r="G20" s="48">
        <v>-0.00493381</v>
      </c>
    </row>
    <row r="21" spans="1:7" ht="12.75" thickTop="1">
      <c r="A21" s="6" t="s">
        <v>29</v>
      </c>
      <c r="B21" s="39">
        <v>-47.92328</v>
      </c>
      <c r="C21" s="40">
        <v>100.7163</v>
      </c>
      <c r="D21" s="40">
        <v>44.9768</v>
      </c>
      <c r="E21" s="40">
        <v>-30.29132</v>
      </c>
      <c r="F21" s="41">
        <v>-155.9857</v>
      </c>
      <c r="G21" s="43">
        <v>-0.002125503</v>
      </c>
    </row>
    <row r="22" spans="1:7" ht="12">
      <c r="A22" s="20" t="s">
        <v>30</v>
      </c>
      <c r="B22" s="29">
        <v>-41.90978</v>
      </c>
      <c r="C22" s="13">
        <v>-43.64854</v>
      </c>
      <c r="D22" s="13">
        <v>-8.347047</v>
      </c>
      <c r="E22" s="13">
        <v>32.83011</v>
      </c>
      <c r="F22" s="25">
        <v>81.33043</v>
      </c>
      <c r="G22" s="36">
        <v>0</v>
      </c>
    </row>
    <row r="23" spans="1:7" ht="12">
      <c r="A23" s="20" t="s">
        <v>31</v>
      </c>
      <c r="B23" s="29">
        <v>6.631643</v>
      </c>
      <c r="C23" s="13">
        <v>2.364174</v>
      </c>
      <c r="D23" s="13">
        <v>3.533126</v>
      </c>
      <c r="E23" s="13">
        <v>3.05597</v>
      </c>
      <c r="F23" s="25">
        <v>11.12833</v>
      </c>
      <c r="G23" s="35">
        <v>4.599574</v>
      </c>
    </row>
    <row r="24" spans="1:7" ht="12">
      <c r="A24" s="20" t="s">
        <v>32</v>
      </c>
      <c r="B24" s="29">
        <v>-2.296866</v>
      </c>
      <c r="C24" s="13">
        <v>-2.821831</v>
      </c>
      <c r="D24" s="13">
        <v>-2.775177</v>
      </c>
      <c r="E24" s="13">
        <v>-3.934907</v>
      </c>
      <c r="F24" s="25">
        <v>-0.2575181</v>
      </c>
      <c r="G24" s="35">
        <v>-2.660166</v>
      </c>
    </row>
    <row r="25" spans="1:7" ht="12">
      <c r="A25" s="20" t="s">
        <v>33</v>
      </c>
      <c r="B25" s="29">
        <v>-0.1912219</v>
      </c>
      <c r="C25" s="13">
        <v>-0.4724656</v>
      </c>
      <c r="D25" s="13">
        <v>0.7471138</v>
      </c>
      <c r="E25" s="13">
        <v>0.2667564</v>
      </c>
      <c r="F25" s="25">
        <v>-1.607936</v>
      </c>
      <c r="G25" s="35">
        <v>-0.1120685</v>
      </c>
    </row>
    <row r="26" spans="1:7" ht="12">
      <c r="A26" s="21" t="s">
        <v>34</v>
      </c>
      <c r="B26" s="31">
        <v>0.5524699</v>
      </c>
      <c r="C26" s="15">
        <v>-0.08583214</v>
      </c>
      <c r="D26" s="15">
        <v>-0.4100806</v>
      </c>
      <c r="E26" s="15">
        <v>-0.1541809</v>
      </c>
      <c r="F26" s="27">
        <v>1.538347</v>
      </c>
      <c r="G26" s="37">
        <v>0.128758</v>
      </c>
    </row>
    <row r="27" spans="1:7" ht="12">
      <c r="A27" s="20" t="s">
        <v>35</v>
      </c>
      <c r="B27" s="29">
        <v>-0.2152115</v>
      </c>
      <c r="C27" s="13">
        <v>-0.01275977</v>
      </c>
      <c r="D27" s="13">
        <v>0.07137434</v>
      </c>
      <c r="E27" s="13">
        <v>-0.01411462</v>
      </c>
      <c r="F27" s="25">
        <v>0.604689</v>
      </c>
      <c r="G27" s="35">
        <v>0.06018407</v>
      </c>
    </row>
    <row r="28" spans="1:7" ht="12">
      <c r="A28" s="20" t="s">
        <v>36</v>
      </c>
      <c r="B28" s="29">
        <v>0.2383845</v>
      </c>
      <c r="C28" s="13">
        <v>-0.2185696</v>
      </c>
      <c r="D28" s="13">
        <v>-0.2765482</v>
      </c>
      <c r="E28" s="13">
        <v>-0.4797433</v>
      </c>
      <c r="F28" s="25">
        <v>-0.3048077</v>
      </c>
      <c r="G28" s="35">
        <v>-0.2406395</v>
      </c>
    </row>
    <row r="29" spans="1:7" ht="12">
      <c r="A29" s="20" t="s">
        <v>37</v>
      </c>
      <c r="B29" s="29">
        <v>-0.1495625</v>
      </c>
      <c r="C29" s="13">
        <v>-0.1510492</v>
      </c>
      <c r="D29" s="13">
        <v>-0.05029231</v>
      </c>
      <c r="E29" s="13">
        <v>-0.04220558</v>
      </c>
      <c r="F29" s="25">
        <v>0.1136631</v>
      </c>
      <c r="G29" s="35">
        <v>-0.06508955</v>
      </c>
    </row>
    <row r="30" spans="1:7" ht="12">
      <c r="A30" s="21" t="s">
        <v>38</v>
      </c>
      <c r="B30" s="31">
        <v>0.1739558</v>
      </c>
      <c r="C30" s="15">
        <v>0.02402721</v>
      </c>
      <c r="D30" s="15">
        <v>-0.04078681</v>
      </c>
      <c r="E30" s="15">
        <v>-0.1151895</v>
      </c>
      <c r="F30" s="27">
        <v>0.1621017</v>
      </c>
      <c r="G30" s="37">
        <v>0.0151004</v>
      </c>
    </row>
    <row r="31" spans="1:7" ht="12">
      <c r="A31" s="20" t="s">
        <v>39</v>
      </c>
      <c r="B31" s="29">
        <v>-0.01997414</v>
      </c>
      <c r="C31" s="13">
        <v>-0.01716561</v>
      </c>
      <c r="D31" s="13">
        <v>-0.0387049</v>
      </c>
      <c r="E31" s="13">
        <v>-0.01073647</v>
      </c>
      <c r="F31" s="25">
        <v>0.01345888</v>
      </c>
      <c r="G31" s="35">
        <v>-0.01711752</v>
      </c>
    </row>
    <row r="32" spans="1:7" ht="12">
      <c r="A32" s="20" t="s">
        <v>40</v>
      </c>
      <c r="B32" s="29">
        <v>0.05606004</v>
      </c>
      <c r="C32" s="13">
        <v>0.007819496</v>
      </c>
      <c r="D32" s="13">
        <v>0.006349824</v>
      </c>
      <c r="E32" s="13">
        <v>-0.01359492</v>
      </c>
      <c r="F32" s="25">
        <v>-0.04122628</v>
      </c>
      <c r="G32" s="35">
        <v>0.002763857</v>
      </c>
    </row>
    <row r="33" spans="1:7" ht="12">
      <c r="A33" s="20" t="s">
        <v>41</v>
      </c>
      <c r="B33" s="29">
        <v>0.1356959</v>
      </c>
      <c r="C33" s="13">
        <v>0.09425473</v>
      </c>
      <c r="D33" s="13">
        <v>0.1025249</v>
      </c>
      <c r="E33" s="13">
        <v>0.1292221</v>
      </c>
      <c r="F33" s="25">
        <v>0.1127686</v>
      </c>
      <c r="G33" s="35">
        <v>0.1131313</v>
      </c>
    </row>
    <row r="34" spans="1:7" ht="12">
      <c r="A34" s="21" t="s">
        <v>42</v>
      </c>
      <c r="B34" s="31">
        <v>0.00844144</v>
      </c>
      <c r="C34" s="15">
        <v>-0.005657364</v>
      </c>
      <c r="D34" s="15">
        <v>-0.003014619</v>
      </c>
      <c r="E34" s="15">
        <v>-0.01305372</v>
      </c>
      <c r="F34" s="27">
        <v>-0.04191615</v>
      </c>
      <c r="G34" s="37">
        <v>-0.009572927</v>
      </c>
    </row>
    <row r="35" spans="1:7" ht="12.75" thickBot="1">
      <c r="A35" s="22" t="s">
        <v>43</v>
      </c>
      <c r="B35" s="32">
        <v>-0.01046947</v>
      </c>
      <c r="C35" s="16">
        <v>-0.001946564</v>
      </c>
      <c r="D35" s="16">
        <v>-0.005348388</v>
      </c>
      <c r="E35" s="16">
        <v>-0.008283501</v>
      </c>
      <c r="F35" s="28">
        <v>-0.005151266</v>
      </c>
      <c r="G35" s="38">
        <v>-0.005951374</v>
      </c>
    </row>
    <row r="36" spans="1:7" ht="12">
      <c r="A36" s="4" t="s">
        <v>44</v>
      </c>
      <c r="B36" s="3">
        <v>19.73877</v>
      </c>
      <c r="C36" s="3">
        <v>19.73267</v>
      </c>
      <c r="D36" s="3">
        <v>19.73877</v>
      </c>
      <c r="E36" s="3">
        <v>19.73572</v>
      </c>
      <c r="F36" s="3">
        <v>19.74182</v>
      </c>
      <c r="G36" s="3"/>
    </row>
    <row r="37" spans="1:6" ht="12">
      <c r="A37" s="4" t="s">
        <v>45</v>
      </c>
      <c r="B37" s="2">
        <v>0.2120972</v>
      </c>
      <c r="C37" s="2">
        <v>0.4374186</v>
      </c>
      <c r="D37" s="2">
        <v>0.5142212</v>
      </c>
      <c r="E37" s="2">
        <v>0.5493164</v>
      </c>
      <c r="F37" s="2">
        <v>0.5747477</v>
      </c>
    </row>
    <row r="38" spans="1:7" ht="12">
      <c r="A38" s="4" t="s">
        <v>53</v>
      </c>
      <c r="B38" s="2">
        <v>-0.0001726252</v>
      </c>
      <c r="C38" s="2">
        <v>2.96299E-05</v>
      </c>
      <c r="D38" s="2">
        <v>2.626382E-05</v>
      </c>
      <c r="E38" s="2">
        <v>0.0001078359</v>
      </c>
      <c r="F38" s="2">
        <v>-0.0001040899</v>
      </c>
      <c r="G38" s="2">
        <v>0.0002674776</v>
      </c>
    </row>
    <row r="39" spans="1:7" ht="12.75" thickBot="1">
      <c r="A39" s="4" t="s">
        <v>54</v>
      </c>
      <c r="B39" s="2">
        <v>8.074611E-05</v>
      </c>
      <c r="C39" s="2">
        <v>-0.0001710884</v>
      </c>
      <c r="D39" s="2">
        <v>-7.643863E-05</v>
      </c>
      <c r="E39" s="2">
        <v>5.114122E-05</v>
      </c>
      <c r="F39" s="2">
        <v>0.0002660223</v>
      </c>
      <c r="G39" s="2">
        <v>0.001068071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3.117496</v>
      </c>
      <c r="F40" s="17" t="s">
        <v>48</v>
      </c>
      <c r="G40" s="8">
        <v>55.007303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0.003751</v>
      </c>
      <c r="D4">
        <v>0.00375</v>
      </c>
      <c r="E4">
        <v>0.003752</v>
      </c>
      <c r="F4">
        <v>0.002081</v>
      </c>
      <c r="G4">
        <v>0.011693</v>
      </c>
    </row>
    <row r="5" spans="1:7" ht="12.75">
      <c r="A5" t="s">
        <v>13</v>
      </c>
      <c r="B5">
        <v>-2.095477</v>
      </c>
      <c r="C5">
        <v>-2.182413</v>
      </c>
      <c r="D5">
        <v>-0.417352</v>
      </c>
      <c r="E5">
        <v>1.6415</v>
      </c>
      <c r="F5">
        <v>4.066432</v>
      </c>
      <c r="G5">
        <v>1.90291</v>
      </c>
    </row>
    <row r="6" spans="1:7" ht="12.75">
      <c r="A6" t="s">
        <v>14</v>
      </c>
      <c r="B6" s="49">
        <v>101.3452</v>
      </c>
      <c r="C6" s="49">
        <v>-16.99007</v>
      </c>
      <c r="D6" s="49">
        <v>-15.41177</v>
      </c>
      <c r="E6" s="49">
        <v>-63.3341</v>
      </c>
      <c r="F6" s="49">
        <v>62.50205</v>
      </c>
      <c r="G6" s="49">
        <v>-0.006055525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3.203663</v>
      </c>
      <c r="C8" s="49">
        <v>-0.1983884</v>
      </c>
      <c r="D8" s="49">
        <v>-0.07942605</v>
      </c>
      <c r="E8" s="49">
        <v>2.29726</v>
      </c>
      <c r="F8" s="49">
        <v>-0.9432698</v>
      </c>
      <c r="G8" s="49">
        <v>0.8244059</v>
      </c>
    </row>
    <row r="9" spans="1:7" ht="12.75">
      <c r="A9" t="s">
        <v>17</v>
      </c>
      <c r="B9" s="49">
        <v>-0.6268479</v>
      </c>
      <c r="C9" s="49">
        <v>-0.5532675</v>
      </c>
      <c r="D9" s="49">
        <v>0.04663621</v>
      </c>
      <c r="E9" s="49">
        <v>0.1459269</v>
      </c>
      <c r="F9" s="49">
        <v>-1.246938</v>
      </c>
      <c r="G9" s="49">
        <v>-0.344092</v>
      </c>
    </row>
    <row r="10" spans="1:7" ht="12.75">
      <c r="A10" t="s">
        <v>18</v>
      </c>
      <c r="B10" s="49">
        <v>-1.090191</v>
      </c>
      <c r="C10" s="49">
        <v>-0.1660363</v>
      </c>
      <c r="D10" s="49">
        <v>-0.2581521</v>
      </c>
      <c r="E10" s="49">
        <v>-0.9025487</v>
      </c>
      <c r="F10" s="49">
        <v>-0.1980914</v>
      </c>
      <c r="G10" s="49">
        <v>-0.5036</v>
      </c>
    </row>
    <row r="11" spans="1:7" ht="12.75">
      <c r="A11" t="s">
        <v>19</v>
      </c>
      <c r="B11" s="49">
        <v>3.563818</v>
      </c>
      <c r="C11" s="49">
        <v>2.009862</v>
      </c>
      <c r="D11" s="49">
        <v>2.764363</v>
      </c>
      <c r="E11" s="49">
        <v>2.224832</v>
      </c>
      <c r="F11" s="49">
        <v>15.16155</v>
      </c>
      <c r="G11" s="49">
        <v>4.223148</v>
      </c>
    </row>
    <row r="12" spans="1:7" ht="12.75">
      <c r="A12" t="s">
        <v>20</v>
      </c>
      <c r="B12" s="49">
        <v>0.3553484</v>
      </c>
      <c r="C12" s="49">
        <v>-0.002261531</v>
      </c>
      <c r="D12" s="49">
        <v>0.3143213</v>
      </c>
      <c r="E12" s="49">
        <v>0.3622907</v>
      </c>
      <c r="F12" s="49">
        <v>0.38832</v>
      </c>
      <c r="G12" s="49">
        <v>0.2655249</v>
      </c>
    </row>
    <row r="13" spans="1:7" ht="12.75">
      <c r="A13" t="s">
        <v>21</v>
      </c>
      <c r="B13" s="49">
        <v>-0.0445279</v>
      </c>
      <c r="C13" s="49">
        <v>0.04336653</v>
      </c>
      <c r="D13" s="49">
        <v>0.007722192</v>
      </c>
      <c r="E13" s="49">
        <v>-0.09613787</v>
      </c>
      <c r="F13" s="49">
        <v>-0.2022752</v>
      </c>
      <c r="G13" s="49">
        <v>-0.044302</v>
      </c>
    </row>
    <row r="14" spans="1:7" ht="12.75">
      <c r="A14" t="s">
        <v>22</v>
      </c>
      <c r="B14" s="49">
        <v>-0.1603197</v>
      </c>
      <c r="C14" s="49">
        <v>-0.1352404</v>
      </c>
      <c r="D14" s="49">
        <v>-0.01891418</v>
      </c>
      <c r="E14" s="49">
        <v>-0.01963915</v>
      </c>
      <c r="F14" s="49">
        <v>0.1201177</v>
      </c>
      <c r="G14" s="49">
        <v>-0.04901751</v>
      </c>
    </row>
    <row r="15" spans="1:7" ht="12.75">
      <c r="A15" t="s">
        <v>23</v>
      </c>
      <c r="B15" s="49">
        <v>-0.1948798</v>
      </c>
      <c r="C15" s="49">
        <v>-0.05396647</v>
      </c>
      <c r="D15" s="49">
        <v>0.03120605</v>
      </c>
      <c r="E15" s="49">
        <v>0.0453446</v>
      </c>
      <c r="F15" s="49">
        <v>-0.2825627</v>
      </c>
      <c r="G15" s="49">
        <v>-0.06051186</v>
      </c>
    </row>
    <row r="16" spans="1:7" ht="12.75">
      <c r="A16" t="s">
        <v>24</v>
      </c>
      <c r="B16" s="49">
        <v>-0.02548607</v>
      </c>
      <c r="C16" s="49">
        <v>0.008450947</v>
      </c>
      <c r="D16" s="49">
        <v>0.00313651</v>
      </c>
      <c r="E16" s="49">
        <v>-0.04761115</v>
      </c>
      <c r="F16" s="49">
        <v>-0.007378705</v>
      </c>
      <c r="G16" s="49">
        <v>-0.01334773</v>
      </c>
    </row>
    <row r="17" spans="1:7" ht="12.75">
      <c r="A17" t="s">
        <v>25</v>
      </c>
      <c r="B17" s="49">
        <v>-0.02612189</v>
      </c>
      <c r="C17" s="49">
        <v>-0.04896264</v>
      </c>
      <c r="D17" s="49">
        <v>-0.03697425</v>
      </c>
      <c r="E17" s="49">
        <v>-0.04643787</v>
      </c>
      <c r="F17" s="49">
        <v>-0.04750675</v>
      </c>
      <c r="G17" s="49">
        <v>-0.0419679</v>
      </c>
    </row>
    <row r="18" spans="1:7" ht="12.75">
      <c r="A18" t="s">
        <v>26</v>
      </c>
      <c r="B18" s="49">
        <v>-0.01180105</v>
      </c>
      <c r="C18" s="49">
        <v>0.01636873</v>
      </c>
      <c r="D18" s="49">
        <v>0.02424792</v>
      </c>
      <c r="E18" s="49">
        <v>0.03800012</v>
      </c>
      <c r="F18" s="49">
        <v>-0.04154689</v>
      </c>
      <c r="G18" s="49">
        <v>0.01167045</v>
      </c>
    </row>
    <row r="19" spans="1:7" ht="12.75">
      <c r="A19" t="s">
        <v>27</v>
      </c>
      <c r="B19" s="49">
        <v>-0.2188205</v>
      </c>
      <c r="C19" s="49">
        <v>-0.1981399</v>
      </c>
      <c r="D19" s="49">
        <v>-0.2101294</v>
      </c>
      <c r="E19" s="49">
        <v>-0.2038791</v>
      </c>
      <c r="F19" s="49">
        <v>-0.1516627</v>
      </c>
      <c r="G19" s="49">
        <v>-0.1992001</v>
      </c>
    </row>
    <row r="20" spans="1:7" ht="12.75">
      <c r="A20" t="s">
        <v>28</v>
      </c>
      <c r="B20" s="49">
        <v>-0.00711998</v>
      </c>
      <c r="C20" s="49">
        <v>0.0009746301</v>
      </c>
      <c r="D20" s="49">
        <v>-0.008215158</v>
      </c>
      <c r="E20" s="49">
        <v>-0.005103249</v>
      </c>
      <c r="F20" s="49">
        <v>-0.006987324</v>
      </c>
      <c r="G20" s="49">
        <v>-0.00493381</v>
      </c>
    </row>
    <row r="21" spans="1:7" ht="12.75">
      <c r="A21" t="s">
        <v>29</v>
      </c>
      <c r="B21" s="49">
        <v>-47.92328</v>
      </c>
      <c r="C21" s="49">
        <v>100.7163</v>
      </c>
      <c r="D21" s="49">
        <v>44.9768</v>
      </c>
      <c r="E21" s="49">
        <v>-30.29132</v>
      </c>
      <c r="F21" s="49">
        <v>-155.9857</v>
      </c>
      <c r="G21" s="49">
        <v>-0.002125503</v>
      </c>
    </row>
    <row r="22" spans="1:7" ht="12.75">
      <c r="A22" t="s">
        <v>30</v>
      </c>
      <c r="B22" s="49">
        <v>-41.90978</v>
      </c>
      <c r="C22" s="49">
        <v>-43.64854</v>
      </c>
      <c r="D22" s="49">
        <v>-8.347047</v>
      </c>
      <c r="E22" s="49">
        <v>32.83011</v>
      </c>
      <c r="F22" s="49">
        <v>81.33043</v>
      </c>
      <c r="G22" s="49">
        <v>0</v>
      </c>
    </row>
    <row r="23" spans="1:7" ht="12.75">
      <c r="A23" t="s">
        <v>31</v>
      </c>
      <c r="B23" s="49">
        <v>6.631643</v>
      </c>
      <c r="C23" s="49">
        <v>2.364174</v>
      </c>
      <c r="D23" s="49">
        <v>3.533126</v>
      </c>
      <c r="E23" s="49">
        <v>3.05597</v>
      </c>
      <c r="F23" s="49">
        <v>11.12833</v>
      </c>
      <c r="G23" s="49">
        <v>4.599574</v>
      </c>
    </row>
    <row r="24" spans="1:7" ht="12.75">
      <c r="A24" t="s">
        <v>32</v>
      </c>
      <c r="B24" s="49">
        <v>-2.296866</v>
      </c>
      <c r="C24" s="49">
        <v>-2.821831</v>
      </c>
      <c r="D24" s="49">
        <v>-2.775177</v>
      </c>
      <c r="E24" s="49">
        <v>-3.934907</v>
      </c>
      <c r="F24" s="49">
        <v>-0.2575181</v>
      </c>
      <c r="G24" s="49">
        <v>-2.660166</v>
      </c>
    </row>
    <row r="25" spans="1:7" ht="12.75">
      <c r="A25" t="s">
        <v>33</v>
      </c>
      <c r="B25" s="49">
        <v>-0.1912219</v>
      </c>
      <c r="C25" s="49">
        <v>-0.4724656</v>
      </c>
      <c r="D25" s="49">
        <v>0.7471138</v>
      </c>
      <c r="E25" s="49">
        <v>0.2667564</v>
      </c>
      <c r="F25" s="49">
        <v>-1.607936</v>
      </c>
      <c r="G25" s="49">
        <v>-0.1120685</v>
      </c>
    </row>
    <row r="26" spans="1:7" ht="12.75">
      <c r="A26" t="s">
        <v>34</v>
      </c>
      <c r="B26" s="49">
        <v>0.5524699</v>
      </c>
      <c r="C26" s="49">
        <v>-0.08583214</v>
      </c>
      <c r="D26" s="49">
        <v>-0.4100806</v>
      </c>
      <c r="E26" s="49">
        <v>-0.1541809</v>
      </c>
      <c r="F26" s="49">
        <v>1.538347</v>
      </c>
      <c r="G26" s="49">
        <v>0.128758</v>
      </c>
    </row>
    <row r="27" spans="1:7" ht="12.75">
      <c r="A27" t="s">
        <v>35</v>
      </c>
      <c r="B27" s="49">
        <v>-0.2152115</v>
      </c>
      <c r="C27" s="49">
        <v>-0.01275977</v>
      </c>
      <c r="D27" s="49">
        <v>0.07137434</v>
      </c>
      <c r="E27" s="49">
        <v>-0.01411462</v>
      </c>
      <c r="F27" s="49">
        <v>0.604689</v>
      </c>
      <c r="G27" s="49">
        <v>0.06018407</v>
      </c>
    </row>
    <row r="28" spans="1:7" ht="12.75">
      <c r="A28" t="s">
        <v>36</v>
      </c>
      <c r="B28" s="49">
        <v>0.2383845</v>
      </c>
      <c r="C28" s="49">
        <v>-0.2185696</v>
      </c>
      <c r="D28" s="49">
        <v>-0.2765482</v>
      </c>
      <c r="E28" s="49">
        <v>-0.4797433</v>
      </c>
      <c r="F28" s="49">
        <v>-0.3048077</v>
      </c>
      <c r="G28" s="49">
        <v>-0.2406395</v>
      </c>
    </row>
    <row r="29" spans="1:7" ht="12.75">
      <c r="A29" t="s">
        <v>37</v>
      </c>
      <c r="B29" s="49">
        <v>-0.1495625</v>
      </c>
      <c r="C29" s="49">
        <v>-0.1510492</v>
      </c>
      <c r="D29" s="49">
        <v>-0.05029231</v>
      </c>
      <c r="E29" s="49">
        <v>-0.04220558</v>
      </c>
      <c r="F29" s="49">
        <v>0.1136631</v>
      </c>
      <c r="G29" s="49">
        <v>-0.06508955</v>
      </c>
    </row>
    <row r="30" spans="1:7" ht="12.75">
      <c r="A30" t="s">
        <v>38</v>
      </c>
      <c r="B30" s="49">
        <v>0.1739558</v>
      </c>
      <c r="C30" s="49">
        <v>0.02402721</v>
      </c>
      <c r="D30" s="49">
        <v>-0.04078681</v>
      </c>
      <c r="E30" s="49">
        <v>-0.1151895</v>
      </c>
      <c r="F30" s="49">
        <v>0.1621017</v>
      </c>
      <c r="G30" s="49">
        <v>0.0151004</v>
      </c>
    </row>
    <row r="31" spans="1:7" ht="12.75">
      <c r="A31" t="s">
        <v>39</v>
      </c>
      <c r="B31" s="49">
        <v>-0.01997414</v>
      </c>
      <c r="C31" s="49">
        <v>-0.01716561</v>
      </c>
      <c r="D31" s="49">
        <v>-0.0387049</v>
      </c>
      <c r="E31" s="49">
        <v>-0.01073647</v>
      </c>
      <c r="F31" s="49">
        <v>0.01345888</v>
      </c>
      <c r="G31" s="49">
        <v>-0.01711752</v>
      </c>
    </row>
    <row r="32" spans="1:7" ht="12.75">
      <c r="A32" t="s">
        <v>40</v>
      </c>
      <c r="B32" s="49">
        <v>0.05606004</v>
      </c>
      <c r="C32" s="49">
        <v>0.007819496</v>
      </c>
      <c r="D32" s="49">
        <v>0.006349824</v>
      </c>
      <c r="E32" s="49">
        <v>-0.01359492</v>
      </c>
      <c r="F32" s="49">
        <v>-0.04122628</v>
      </c>
      <c r="G32" s="49">
        <v>0.002763857</v>
      </c>
    </row>
    <row r="33" spans="1:7" ht="12.75">
      <c r="A33" t="s">
        <v>41</v>
      </c>
      <c r="B33" s="49">
        <v>0.1356959</v>
      </c>
      <c r="C33" s="49">
        <v>0.09425473</v>
      </c>
      <c r="D33" s="49">
        <v>0.1025249</v>
      </c>
      <c r="E33" s="49">
        <v>0.1292221</v>
      </c>
      <c r="F33" s="49">
        <v>0.1127686</v>
      </c>
      <c r="G33" s="49">
        <v>0.1131313</v>
      </c>
    </row>
    <row r="34" spans="1:7" ht="12.75">
      <c r="A34" t="s">
        <v>42</v>
      </c>
      <c r="B34" s="49">
        <v>0.00844144</v>
      </c>
      <c r="C34" s="49">
        <v>-0.005657364</v>
      </c>
      <c r="D34" s="49">
        <v>-0.003014619</v>
      </c>
      <c r="E34" s="49">
        <v>-0.01305372</v>
      </c>
      <c r="F34" s="49">
        <v>-0.04191615</v>
      </c>
      <c r="G34" s="49">
        <v>-0.009572927</v>
      </c>
    </row>
    <row r="35" spans="1:7" ht="12.75">
      <c r="A35" t="s">
        <v>43</v>
      </c>
      <c r="B35" s="49">
        <v>-0.01046947</v>
      </c>
      <c r="C35" s="49">
        <v>-0.001946564</v>
      </c>
      <c r="D35" s="49">
        <v>-0.005348388</v>
      </c>
      <c r="E35" s="49">
        <v>-0.008283501</v>
      </c>
      <c r="F35" s="49">
        <v>-0.005151266</v>
      </c>
      <c r="G35" s="49">
        <v>-0.005951374</v>
      </c>
    </row>
    <row r="36" spans="1:6" ht="12.75">
      <c r="A36" t="s">
        <v>44</v>
      </c>
      <c r="B36" s="49">
        <v>19.73877</v>
      </c>
      <c r="C36" s="49">
        <v>19.73267</v>
      </c>
      <c r="D36" s="49">
        <v>19.73877</v>
      </c>
      <c r="E36" s="49">
        <v>19.73572</v>
      </c>
      <c r="F36" s="49">
        <v>19.74182</v>
      </c>
    </row>
    <row r="37" spans="1:6" ht="12.75">
      <c r="A37" t="s">
        <v>45</v>
      </c>
      <c r="B37" s="49">
        <v>0.2120972</v>
      </c>
      <c r="C37" s="49">
        <v>0.4374186</v>
      </c>
      <c r="D37" s="49">
        <v>0.5142212</v>
      </c>
      <c r="E37" s="49">
        <v>0.5493164</v>
      </c>
      <c r="F37" s="49">
        <v>0.5747477</v>
      </c>
    </row>
    <row r="38" spans="1:7" ht="12.75">
      <c r="A38" t="s">
        <v>55</v>
      </c>
      <c r="B38" s="49">
        <v>-0.0001726252</v>
      </c>
      <c r="C38" s="49">
        <v>2.96299E-05</v>
      </c>
      <c r="D38" s="49">
        <v>2.626382E-05</v>
      </c>
      <c r="E38" s="49">
        <v>0.0001078359</v>
      </c>
      <c r="F38" s="49">
        <v>-0.0001040899</v>
      </c>
      <c r="G38" s="49">
        <v>0.0002674776</v>
      </c>
    </row>
    <row r="39" spans="1:7" ht="12.75">
      <c r="A39" t="s">
        <v>56</v>
      </c>
      <c r="B39" s="49">
        <v>8.074611E-05</v>
      </c>
      <c r="C39" s="49">
        <v>-0.0001710884</v>
      </c>
      <c r="D39" s="49">
        <v>-7.643863E-05</v>
      </c>
      <c r="E39" s="49">
        <v>5.114122E-05</v>
      </c>
      <c r="F39" s="49">
        <v>0.0002660223</v>
      </c>
      <c r="G39" s="49">
        <v>0.001068071</v>
      </c>
    </row>
    <row r="40" spans="2:7" ht="12.75">
      <c r="B40" t="s">
        <v>46</v>
      </c>
      <c r="C40">
        <v>-0.003751</v>
      </c>
      <c r="D40" t="s">
        <v>47</v>
      </c>
      <c r="E40">
        <v>3.117496</v>
      </c>
      <c r="F40" t="s">
        <v>48</v>
      </c>
      <c r="G40">
        <v>55.007303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-0.00017262524515967932</v>
      </c>
      <c r="C50">
        <f>-0.017/(C7*C7+C22*C22)*(C21*C22+C6*C7)</f>
        <v>2.9629894799077048E-05</v>
      </c>
      <c r="D50">
        <f>-0.017/(D7*D7+D22*D22)*(D21*D22+D6*D7)</f>
        <v>2.6263812689959568E-05</v>
      </c>
      <c r="E50">
        <f>-0.017/(E7*E7+E22*E22)*(E21*E22+E6*E7)</f>
        <v>0.00010783586718013728</v>
      </c>
      <c r="F50">
        <f>-0.017/(F7*F7+F22*F22)*(F21*F22+F6*F7)</f>
        <v>-0.0001040899145387556</v>
      </c>
      <c r="G50">
        <f>(B50*B$4+C50*C$4+D50*D$4+E50*E$4+F50*F$4)/SUM(B$4:F$4)</f>
        <v>4.801231513746219E-07</v>
      </c>
    </row>
    <row r="51" spans="1:7" ht="12.75">
      <c r="A51" t="s">
        <v>59</v>
      </c>
      <c r="B51">
        <f>-0.017/(B7*B7+B22*B22)*(B21*B7-B6*B22)</f>
        <v>8.074610739529118E-05</v>
      </c>
      <c r="C51">
        <f>-0.017/(C7*C7+C22*C22)*(C21*C7-C6*C22)</f>
        <v>-0.0001710883798351667</v>
      </c>
      <c r="D51">
        <f>-0.017/(D7*D7+D22*D22)*(D21*D7-D6*D22)</f>
        <v>-7.643863747210778E-05</v>
      </c>
      <c r="E51">
        <f>-0.017/(E7*E7+E22*E22)*(E21*E7-E6*E22)</f>
        <v>5.1141217661853084E-05</v>
      </c>
      <c r="F51">
        <f>-0.017/(F7*F7+F22*F22)*(F21*F7-F6*F22)</f>
        <v>0.00026602225775081004</v>
      </c>
      <c r="G51">
        <f>(B51*B$4+C51*C$4+D51*D$4+E51*E$4+F51*F$4)/SUM(B$4:F$4)</f>
        <v>-2.8025748496088958E-08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9999.871939709568</v>
      </c>
      <c r="C62">
        <f>C7+(2/0.017)*(C8*C50-C23*C51)</f>
        <v>10000.046894643752</v>
      </c>
      <c r="D62">
        <f>D7+(2/0.017)*(D8*D50-D23*D51)</f>
        <v>10000.031527212535</v>
      </c>
      <c r="E62">
        <f>E7+(2/0.017)*(E8*E50-E23*E51)</f>
        <v>10000.010757764388</v>
      </c>
      <c r="F62">
        <f>F7+(2/0.017)*(F8*F50-F23*F51)</f>
        <v>9999.663270753092</v>
      </c>
    </row>
    <row r="63" spans="1:6" ht="12.75">
      <c r="A63" t="s">
        <v>67</v>
      </c>
      <c r="B63">
        <f>B8+(3/0.017)*(B9*B50-B24*B51)</f>
        <v>3.255487604904222</v>
      </c>
      <c r="C63">
        <f>C8+(3/0.017)*(C9*C50-C24*C51)</f>
        <v>-0.28647823854930526</v>
      </c>
      <c r="D63">
        <f>D8+(3/0.017)*(D9*D50-D24*D51)</f>
        <v>-0.11664473893057448</v>
      </c>
      <c r="E63">
        <f>E8+(3/0.017)*(E9*E50-E24*E51)</f>
        <v>2.3355491922069223</v>
      </c>
      <c r="F63">
        <f>F8+(3/0.017)*(F9*F50-F24*F51)</f>
        <v>-0.9082758206655014</v>
      </c>
    </row>
    <row r="64" spans="1:6" ht="12.75">
      <c r="A64" t="s">
        <v>68</v>
      </c>
      <c r="B64">
        <f>B9+(4/0.017)*(B10*B50-B25*B51)</f>
        <v>-0.5789338028895041</v>
      </c>
      <c r="C64">
        <f>C9+(4/0.017)*(C10*C50-C25*C51)</f>
        <v>-0.5734446793255713</v>
      </c>
      <c r="D64">
        <f>D9+(4/0.017)*(D10*D50-D25*D51)</f>
        <v>0.05847816353145626</v>
      </c>
      <c r="E64">
        <f>E9+(4/0.017)*(E10*E50-E25*E51)</f>
        <v>0.11981646027014167</v>
      </c>
      <c r="F64">
        <f>F9+(4/0.017)*(F10*F50-F25*F51)</f>
        <v>-1.141440098368078</v>
      </c>
    </row>
    <row r="65" spans="1:6" ht="12.75">
      <c r="A65" t="s">
        <v>69</v>
      </c>
      <c r="B65">
        <f>B10+(5/0.017)*(B11*B50-B26*B51)</f>
        <v>-1.284254161715454</v>
      </c>
      <c r="C65">
        <f>C10+(5/0.017)*(C11*C50-C26*C51)</f>
        <v>-0.15284008886756548</v>
      </c>
      <c r="D65">
        <f>D10+(5/0.017)*(D11*D50-D26*D51)</f>
        <v>-0.24601777361137933</v>
      </c>
      <c r="E65">
        <f>E10+(5/0.017)*(E11*E50-E26*E51)</f>
        <v>-0.8296658508775531</v>
      </c>
      <c r="F65">
        <f>F10+(5/0.017)*(F11*F50-F26*F51)</f>
        <v>-0.7826205135056634</v>
      </c>
    </row>
    <row r="66" spans="1:6" ht="12.75">
      <c r="A66" t="s">
        <v>70</v>
      </c>
      <c r="B66">
        <f>B11+(6/0.017)*(B12*B50-B27*B51)</f>
        <v>3.5483010774910357</v>
      </c>
      <c r="C66">
        <f>C11+(6/0.017)*(C12*C50-C27*C51)</f>
        <v>2.0090678621287115</v>
      </c>
      <c r="D66">
        <f>D11+(6/0.017)*(D12*D50-D27*D51)</f>
        <v>2.7692021881344946</v>
      </c>
      <c r="E66">
        <f>E11+(6/0.017)*(E12*E50-E27*E51)</f>
        <v>2.2388754484680353</v>
      </c>
      <c r="F66">
        <f>F11+(6/0.017)*(F12*F50-F27*F51)</f>
        <v>15.090509672247965</v>
      </c>
    </row>
    <row r="67" spans="1:6" ht="12.75">
      <c r="A67" t="s">
        <v>71</v>
      </c>
      <c r="B67">
        <f>B12+(7/0.017)*(B13*B50-B28*B51)</f>
        <v>0.35058758438288296</v>
      </c>
      <c r="C67">
        <f>C12+(7/0.017)*(C13*C50-C28*C51)</f>
        <v>-0.017130261068508002</v>
      </c>
      <c r="D67">
        <f>D12+(7/0.017)*(D13*D50-D28*D51)</f>
        <v>0.3057005309533035</v>
      </c>
      <c r="E67">
        <f>E12+(7/0.017)*(E13*E50-E28*E51)</f>
        <v>0.36812439538986474</v>
      </c>
      <c r="F67">
        <f>F12+(7/0.017)*(F13*F50-F28*F51)</f>
        <v>0.43037782857094053</v>
      </c>
    </row>
    <row r="68" spans="1:6" ht="12.75">
      <c r="A68" t="s">
        <v>72</v>
      </c>
      <c r="B68">
        <f>B13+(8/0.017)*(B14*B50-B29*B51)</f>
        <v>-0.025821162492360248</v>
      </c>
      <c r="C68">
        <f>C13+(8/0.017)*(C14*C50-C29*C51)</f>
        <v>0.029319508010360866</v>
      </c>
      <c r="D68">
        <f>D13+(8/0.017)*(D14*D50-D29*D51)</f>
        <v>0.005679352408268687</v>
      </c>
      <c r="E68">
        <f>E13+(8/0.017)*(E14*E50-E29*E51)</f>
        <v>-0.09611874530240284</v>
      </c>
      <c r="F68">
        <f>F13+(8/0.017)*(F14*F50-F29*F51)</f>
        <v>-0.22238812028825786</v>
      </c>
    </row>
    <row r="69" spans="1:6" ht="12.75">
      <c r="A69" t="s">
        <v>73</v>
      </c>
      <c r="B69">
        <f>B14+(9/0.017)*(B15*B50-B30*B51)</f>
        <v>-0.1499459190655577</v>
      </c>
      <c r="C69">
        <f>C14+(9/0.017)*(C15*C50-C30*C51)</f>
        <v>-0.133910647034192</v>
      </c>
      <c r="D69">
        <f>D14+(9/0.017)*(D15*D50-D30*D51)</f>
        <v>-0.02013082029300953</v>
      </c>
      <c r="E69">
        <f>E14+(9/0.017)*(E15*E50-E30*E51)</f>
        <v>-0.013931717647460689</v>
      </c>
      <c r="F69">
        <f>F14+(9/0.017)*(F15*F50-F30*F51)</f>
        <v>0.11285907668707999</v>
      </c>
    </row>
    <row r="70" spans="1:6" ht="12.75">
      <c r="A70" t="s">
        <v>74</v>
      </c>
      <c r="B70">
        <f>B15+(10/0.017)*(B16*B50-B31*B51)</f>
        <v>-0.19134310992030862</v>
      </c>
      <c r="C70">
        <f>C15+(10/0.017)*(C16*C50-C31*C51)</f>
        <v>-0.05554672631365869</v>
      </c>
      <c r="D70">
        <f>D15+(10/0.017)*(D16*D50-D31*D51)</f>
        <v>0.029514183465674117</v>
      </c>
      <c r="E70">
        <f>E15+(10/0.017)*(E16*E50-E31*E51)</f>
        <v>0.042647474412644916</v>
      </c>
      <c r="F70">
        <f>F15+(10/0.017)*(F16*F50-F31*F51)</f>
        <v>-0.2842170016891415</v>
      </c>
    </row>
    <row r="71" spans="1:6" ht="12.75">
      <c r="A71" t="s">
        <v>75</v>
      </c>
      <c r="B71">
        <f>B16+(11/0.017)*(B17*B50-B32*B51)</f>
        <v>-0.025497285046855386</v>
      </c>
      <c r="C71">
        <f>C16+(11/0.017)*(C17*C50-C32*C51)</f>
        <v>0.008377872724959256</v>
      </c>
      <c r="D71">
        <f>D16+(11/0.017)*(D17*D50-D32*D51)</f>
        <v>0.002822225194256204</v>
      </c>
      <c r="E71">
        <f>E16+(11/0.017)*(E17*E50-E32*E51)</f>
        <v>-0.05040153114146841</v>
      </c>
      <c r="F71">
        <f>F16+(11/0.017)*(F17*F50-F32*F51)</f>
        <v>0.002917347820564236</v>
      </c>
    </row>
    <row r="72" spans="1:6" ht="12.75">
      <c r="A72" t="s">
        <v>76</v>
      </c>
      <c r="B72">
        <f>B17+(12/0.017)*(B18*B50-B33*B51)</f>
        <v>-0.03241818875184169</v>
      </c>
      <c r="C72">
        <f>C17+(12/0.017)*(C18*C50-C33*C51)</f>
        <v>-0.03723730390913253</v>
      </c>
      <c r="D72">
        <f>D17+(12/0.017)*(D18*D50-D33*D51)</f>
        <v>-0.030992810123318663</v>
      </c>
      <c r="E72">
        <f>E17+(12/0.017)*(E18*E50-E33*E51)</f>
        <v>-0.04821019916447468</v>
      </c>
      <c r="F72">
        <f>F17+(12/0.017)*(F18*F50-F33*F51)</f>
        <v>-0.06562981730302135</v>
      </c>
    </row>
    <row r="73" spans="1:6" ht="12.75">
      <c r="A73" t="s">
        <v>77</v>
      </c>
      <c r="B73">
        <f>B18+(13/0.017)*(B19*B50-B34*B51)</f>
        <v>0.01656367220526383</v>
      </c>
      <c r="C73">
        <f>C18+(13/0.017)*(C19*C50-C34*C51)</f>
        <v>0.01113907957446078</v>
      </c>
      <c r="D73">
        <f>D18+(13/0.017)*(D19*D50-D34*D51)</f>
        <v>0.019851448033856203</v>
      </c>
      <c r="E73">
        <f>E18+(13/0.017)*(E19*E50-E34*E51)</f>
        <v>0.021698199213902494</v>
      </c>
      <c r="F73">
        <f>F18+(13/0.017)*(F19*F50-F34*F51)</f>
        <v>-0.020947865151047</v>
      </c>
    </row>
    <row r="74" spans="1:6" ht="12.75">
      <c r="A74" t="s">
        <v>78</v>
      </c>
      <c r="B74">
        <f>B19+(14/0.017)*(B20*B50-B35*B51)</f>
        <v>-0.2171121234477451</v>
      </c>
      <c r="C74">
        <f>C19+(14/0.017)*(C20*C50-C35*C51)</f>
        <v>-0.19839038165361425</v>
      </c>
      <c r="D74">
        <f>D19+(14/0.017)*(D20*D50-D35*D51)</f>
        <v>-0.21064376400426565</v>
      </c>
      <c r="E74">
        <f>E19+(14/0.017)*(E20*E50-E35*E51)</f>
        <v>-0.2039834287854066</v>
      </c>
      <c r="F74">
        <f>F19+(14/0.017)*(F20*F50-F35*F51)</f>
        <v>-0.1499352141662039</v>
      </c>
    </row>
    <row r="75" spans="1:6" ht="12.75">
      <c r="A75" t="s">
        <v>79</v>
      </c>
      <c r="B75" s="49">
        <f>B20</f>
        <v>-0.00711998</v>
      </c>
      <c r="C75" s="49">
        <f>C20</f>
        <v>0.0009746301</v>
      </c>
      <c r="D75" s="49">
        <f>D20</f>
        <v>-0.008215158</v>
      </c>
      <c r="E75" s="49">
        <f>E20</f>
        <v>-0.005103249</v>
      </c>
      <c r="F75" s="49">
        <f>F20</f>
        <v>-0.006987324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-42.014027727297666</v>
      </c>
      <c r="C82">
        <f>C22+(2/0.017)*(C8*C51+C23*C50)</f>
        <v>-43.63630562625402</v>
      </c>
      <c r="D82">
        <f>D22+(2/0.017)*(D8*D51+D23*D50)</f>
        <v>-8.335415873115785</v>
      </c>
      <c r="E82">
        <f>E22+(2/0.017)*(E8*E51+E23*E50)</f>
        <v>32.88270151161321</v>
      </c>
      <c r="F82">
        <f>F22+(2/0.017)*(F8*F51+F23*F50)</f>
        <v>81.1646326258208</v>
      </c>
    </row>
    <row r="83" spans="1:6" ht="12.75">
      <c r="A83" t="s">
        <v>82</v>
      </c>
      <c r="B83">
        <f>B23+(3/0.017)*(B9*B51+B24*B50)</f>
        <v>6.692680916793239</v>
      </c>
      <c r="C83">
        <f>C23+(3/0.017)*(C9*C51+C24*C50)</f>
        <v>2.366123485503473</v>
      </c>
      <c r="D83">
        <f>D23+(3/0.017)*(D9*D51+D24*D50)</f>
        <v>3.5196345522484567</v>
      </c>
      <c r="E83">
        <f>E23+(3/0.017)*(E9*E51+E24*E50)</f>
        <v>2.982406253659546</v>
      </c>
      <c r="F83">
        <f>F23+(3/0.017)*(F9*F51+F24*F50)</f>
        <v>11.074522666173984</v>
      </c>
    </row>
    <row r="84" spans="1:6" ht="12.75">
      <c r="A84" t="s">
        <v>83</v>
      </c>
      <c r="B84">
        <f>B24+(4/0.017)*(B10*B51+B25*B50)</f>
        <v>-2.30981163581176</v>
      </c>
      <c r="C84">
        <f>C24+(4/0.017)*(C10*C51+C25*C50)</f>
        <v>-2.8184409351678488</v>
      </c>
      <c r="D84">
        <f>D24+(4/0.017)*(D10*D51+D25*D50)</f>
        <v>-2.7659170348974476</v>
      </c>
      <c r="E84">
        <f>E24+(4/0.017)*(E10*E51+E25*E50)</f>
        <v>-3.9389991251287695</v>
      </c>
      <c r="F84">
        <f>F24+(4/0.017)*(F10*F51+F25*F50)</f>
        <v>-0.23053617074005422</v>
      </c>
    </row>
    <row r="85" spans="1:6" ht="12.75">
      <c r="A85" t="s">
        <v>84</v>
      </c>
      <c r="B85">
        <f>B25+(5/0.017)*(B11*B51+B26*B50)</f>
        <v>-0.13463537675457993</v>
      </c>
      <c r="C85">
        <f>C25+(5/0.017)*(C11*C51+C26*C50)</f>
        <v>-0.5743500795737786</v>
      </c>
      <c r="D85">
        <f>D25+(5/0.017)*(D11*D51+D26*D50)</f>
        <v>0.6817977937457369</v>
      </c>
      <c r="E85">
        <f>E25+(5/0.017)*(E11*E51+E26*E50)</f>
        <v>0.2953312195643947</v>
      </c>
      <c r="F85">
        <f>F25+(5/0.017)*(F11*F51+F26*F50)</f>
        <v>-0.46876442522328143</v>
      </c>
    </row>
    <row r="86" spans="1:6" ht="12.75">
      <c r="A86" t="s">
        <v>85</v>
      </c>
      <c r="B86">
        <f>B26+(6/0.017)*(B12*B51+B27*B50)</f>
        <v>0.5757089369474684</v>
      </c>
      <c r="C86">
        <f>C26+(6/0.017)*(C12*C51+C27*C50)</f>
        <v>-0.0858290161063612</v>
      </c>
      <c r="D86">
        <f>D26+(6/0.017)*(D12*D51+D27*D50)</f>
        <v>-0.4178988575072349</v>
      </c>
      <c r="E86">
        <f>E26+(6/0.017)*(E12*E51+E27*E50)</f>
        <v>-0.1481788087324893</v>
      </c>
      <c r="F86">
        <f>F26+(6/0.017)*(F12*F51+F27*F50)</f>
        <v>1.5525916129872712</v>
      </c>
    </row>
    <row r="87" spans="1:6" ht="12.75">
      <c r="A87" t="s">
        <v>86</v>
      </c>
      <c r="B87">
        <f>B27+(7/0.017)*(B13*B51+B28*B50)</f>
        <v>-0.2336365859677518</v>
      </c>
      <c r="C87">
        <f>C27+(7/0.017)*(C13*C51+C28*C50)</f>
        <v>-0.018481530310432148</v>
      </c>
      <c r="D87">
        <f>D27+(7/0.017)*(D13*D51+D28*D50)</f>
        <v>0.06814055248733739</v>
      </c>
      <c r="E87">
        <f>E27+(7/0.017)*(E13*E51+E28*E50)</f>
        <v>-0.037441149270708456</v>
      </c>
      <c r="F87">
        <f>F27+(7/0.017)*(F13*F51+F28*F50)</f>
        <v>0.5955962890805474</v>
      </c>
    </row>
    <row r="88" spans="1:6" ht="12.75">
      <c r="A88" t="s">
        <v>87</v>
      </c>
      <c r="B88">
        <f>B28+(8/0.017)*(B14*B51+B29*B50)</f>
        <v>0.2444424160072535</v>
      </c>
      <c r="C88">
        <f>C28+(8/0.017)*(C14*C51+C29*C50)</f>
        <v>-0.20978725222645878</v>
      </c>
      <c r="D88">
        <f>D28+(8/0.017)*(D14*D51+D29*D50)</f>
        <v>-0.2764894205465803</v>
      </c>
      <c r="E88">
        <f>E28+(8/0.017)*(E14*E51+E29*E50)</f>
        <v>-0.48235772134775734</v>
      </c>
      <c r="F88">
        <f>F28+(8/0.017)*(F14*F51+F29*F50)</f>
        <v>-0.295338147348412</v>
      </c>
    </row>
    <row r="89" spans="1:6" ht="12.75">
      <c r="A89" t="s">
        <v>88</v>
      </c>
      <c r="B89">
        <f>B29+(9/0.017)*(B15*B51+B30*B50)</f>
        <v>-0.17379100181984053</v>
      </c>
      <c r="C89">
        <f>C29+(9/0.017)*(C15*C51+C30*C50)</f>
        <v>-0.14578422137640903</v>
      </c>
      <c r="D89">
        <f>D29+(9/0.017)*(D15*D51+D30*D50)</f>
        <v>-0.05212225621932511</v>
      </c>
      <c r="E89">
        <f>E29+(9/0.017)*(E15*E51+E30*E50)</f>
        <v>-0.04755400553396534</v>
      </c>
      <c r="F89">
        <f>F29+(9/0.017)*(F15*F51+F30*F50)</f>
        <v>0.06493544849483729</v>
      </c>
    </row>
    <row r="90" spans="1:6" ht="12.75">
      <c r="A90" t="s">
        <v>89</v>
      </c>
      <c r="B90">
        <f>B30+(10/0.017)*(B16*B51+B31*B50)</f>
        <v>0.1747735293347352</v>
      </c>
      <c r="C90">
        <f>C30+(10/0.017)*(C16*C51+C31*C50)</f>
        <v>0.0228775193830795</v>
      </c>
      <c r="D90">
        <f>D30+(10/0.017)*(D16*D51+D31*D50)</f>
        <v>-0.041525803408588975</v>
      </c>
      <c r="E90">
        <f>E30+(10/0.017)*(E16*E51+E31*E50)</f>
        <v>-0.11730283455187333</v>
      </c>
      <c r="F90">
        <f>F30+(10/0.017)*(F16*F51+F31*F50)</f>
        <v>0.16012297445155024</v>
      </c>
    </row>
    <row r="91" spans="1:6" ht="12.75">
      <c r="A91" t="s">
        <v>90</v>
      </c>
      <c r="B91">
        <f>B31+(11/0.017)*(B17*B51+B32*B50)</f>
        <v>-0.02760077587786256</v>
      </c>
      <c r="C91">
        <f>C31+(11/0.017)*(C17*C51+C32*C50)</f>
        <v>-0.011595320262761317</v>
      </c>
      <c r="D91">
        <f>D31+(11/0.017)*(D17*D51+D32*D50)</f>
        <v>-0.03676823231313316</v>
      </c>
      <c r="E91">
        <f>E31+(11/0.017)*(E17*E51+E32*E50)</f>
        <v>-0.013221764191384808</v>
      </c>
      <c r="F91">
        <f>F31+(11/0.017)*(F17*F51+F32*F50)</f>
        <v>0.00805813045611898</v>
      </c>
    </row>
    <row r="92" spans="1:6" ht="12.75">
      <c r="A92" t="s">
        <v>91</v>
      </c>
      <c r="B92">
        <f>B32+(12/0.017)*(B18*B51+B33*B50)</f>
        <v>0.0388524445727008</v>
      </c>
      <c r="C92">
        <f>C32+(12/0.017)*(C18*C51+C33*C50)</f>
        <v>0.007814031227216087</v>
      </c>
      <c r="D92">
        <f>D32+(12/0.017)*(D18*D51+D33*D50)</f>
        <v>0.006942212331758233</v>
      </c>
      <c r="E92">
        <f>E32+(12/0.017)*(E18*E51+E33*E50)</f>
        <v>-0.002386814385575326</v>
      </c>
      <c r="F92">
        <f>F32+(12/0.017)*(F18*F51+F33*F50)</f>
        <v>-0.05731367158845623</v>
      </c>
    </row>
    <row r="93" spans="1:6" ht="12.75">
      <c r="A93" t="s">
        <v>92</v>
      </c>
      <c r="B93">
        <f>B33+(13/0.017)*(B19*B51+B34*B50)</f>
        <v>0.12107005175551198</v>
      </c>
      <c r="C93">
        <f>C33+(13/0.017)*(C19*C51+C34*C50)</f>
        <v>0.12004964151941436</v>
      </c>
      <c r="D93">
        <f>D33+(13/0.017)*(D19*D51+D34*D50)</f>
        <v>0.11474706384241712</v>
      </c>
      <c r="E93">
        <f>E33+(13/0.017)*(E19*E51+E34*E50)</f>
        <v>0.12017235291781869</v>
      </c>
      <c r="F93">
        <f>F33+(13/0.017)*(F19*F51+F34*F50)</f>
        <v>0.08525248998877814</v>
      </c>
    </row>
    <row r="94" spans="1:6" ht="12.75">
      <c r="A94" t="s">
        <v>93</v>
      </c>
      <c r="B94">
        <f>B34+(14/0.017)*(B20*B51+B35*B50)</f>
        <v>0.009456344598819656</v>
      </c>
      <c r="C94">
        <f>C34+(14/0.017)*(C20*C51+C35*C50)</f>
        <v>-0.005842184070471859</v>
      </c>
      <c r="D94">
        <f>D34+(14/0.017)*(D20*D51+D35*D50)</f>
        <v>-0.0026131595924011753</v>
      </c>
      <c r="E94">
        <f>E34+(14/0.017)*(E20*E51+E35*E50)</f>
        <v>-0.014004274608305785</v>
      </c>
      <c r="F94">
        <f>F34+(14/0.017)*(F20*F51+F35*F50)</f>
        <v>-0.043005340832808256</v>
      </c>
    </row>
    <row r="95" spans="1:6" ht="12.75">
      <c r="A95" t="s">
        <v>94</v>
      </c>
      <c r="B95" s="49">
        <f>B35</f>
        <v>-0.01046947</v>
      </c>
      <c r="C95" s="49">
        <f>C35</f>
        <v>-0.001946564</v>
      </c>
      <c r="D95" s="49">
        <f>D35</f>
        <v>-0.005348388</v>
      </c>
      <c r="E95" s="49">
        <f>E35</f>
        <v>-0.008283501</v>
      </c>
      <c r="F95" s="49">
        <f>F35</f>
        <v>-0.005151266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3.2555292953069284</v>
      </c>
      <c r="C103">
        <f>C63*10000/C62</f>
        <v>-0.28647689512611124</v>
      </c>
      <c r="D103">
        <f>D63*10000/D62</f>
        <v>-0.11664437118338634</v>
      </c>
      <c r="E103">
        <f>E63*10000/E62</f>
        <v>2.3355466796808324</v>
      </c>
      <c r="F103">
        <f>F63*10000/F62</f>
        <v>-0.9083064059987067</v>
      </c>
      <c r="G103">
        <f>AVERAGE(C103:E103)</f>
        <v>0.6441418044571116</v>
      </c>
      <c r="H103">
        <f>STDEV(C103:E103)</f>
        <v>1.4672588764410721</v>
      </c>
      <c r="I103">
        <f>(B103*B4+C103*C4+D103*D4+E103*E4+F103*F4)/SUM(B4:F4)</f>
        <v>0.8155887195791389</v>
      </c>
      <c r="K103">
        <f>(LN(H103)+LN(H123))/2-LN(K114*K115^3)</f>
        <v>-3.9616297189255234</v>
      </c>
    </row>
    <row r="104" spans="1:11" ht="12.75">
      <c r="A104" t="s">
        <v>68</v>
      </c>
      <c r="B104">
        <f>B64*10000/B62</f>
        <v>-0.5789412168275411</v>
      </c>
      <c r="C104">
        <f>C64*10000/C62</f>
        <v>-0.573441990189787</v>
      </c>
      <c r="D104">
        <f>D64*10000/D62</f>
        <v>0.058477979166688475</v>
      </c>
      <c r="E104">
        <f>E64*10000/E62</f>
        <v>0.11981633137455538</v>
      </c>
      <c r="F104">
        <f>F64*10000/F62</f>
        <v>-1.141478535288833</v>
      </c>
      <c r="G104">
        <f>AVERAGE(C104:E104)</f>
        <v>-0.13171589321618105</v>
      </c>
      <c r="H104">
        <f>STDEV(C104:E104)</f>
        <v>0.38377344478682435</v>
      </c>
      <c r="I104">
        <f>(B104*B4+C104*C4+D104*D4+E104*E4+F104*F4)/SUM(B4:F4)</f>
        <v>-0.3312787988954587</v>
      </c>
      <c r="K104">
        <f>(LN(H104)+LN(H124))/2-LN(K114*K115^4)</f>
        <v>-3.971849834969567</v>
      </c>
    </row>
    <row r="105" spans="1:11" ht="12.75">
      <c r="A105" t="s">
        <v>69</v>
      </c>
      <c r="B105">
        <f>B65*10000/B62</f>
        <v>-1.2842706081221607</v>
      </c>
      <c r="C105">
        <f>C65*10000/C62</f>
        <v>-0.15283937213277474</v>
      </c>
      <c r="D105">
        <f>D65*10000/D62</f>
        <v>-0.24601699798836105</v>
      </c>
      <c r="E105">
        <f>E65*10000/E62</f>
        <v>-0.8296649583435387</v>
      </c>
      <c r="F105">
        <f>F65*10000/F62</f>
        <v>-0.7826468675146928</v>
      </c>
      <c r="G105">
        <f>AVERAGE(C105:E105)</f>
        <v>-0.40950710948822483</v>
      </c>
      <c r="H105">
        <f>STDEV(C105:E105)</f>
        <v>0.36683781287656875</v>
      </c>
      <c r="I105">
        <f>(B105*B4+C105*C4+D105*D4+E105*E4+F105*F4)/SUM(B4:F4)</f>
        <v>-0.5861168947470508</v>
      </c>
      <c r="K105">
        <f>(LN(H105)+LN(H125))/2-LN(K114*K115^5)</f>
        <v>-3.417856064458452</v>
      </c>
    </row>
    <row r="106" spans="1:11" ht="12.75">
      <c r="A106" t="s">
        <v>70</v>
      </c>
      <c r="B106">
        <f>B66*10000/B62</f>
        <v>3.5483465177195965</v>
      </c>
      <c r="C106">
        <f>C66*10000/C62</f>
        <v>2.009058440720726</v>
      </c>
      <c r="D106">
        <f>D66*10000/D62</f>
        <v>2.7691934576394255</v>
      </c>
      <c r="E106">
        <f>E66*10000/E62</f>
        <v>2.2388730399411694</v>
      </c>
      <c r="F106">
        <f>F66*10000/F62</f>
        <v>15.091017830954895</v>
      </c>
      <c r="G106">
        <f>AVERAGE(C106:E106)</f>
        <v>2.33904164610044</v>
      </c>
      <c r="H106">
        <f>STDEV(C106:E106)</f>
        <v>0.38984179256644114</v>
      </c>
      <c r="I106">
        <f>(B106*B4+C106*C4+D106*D4+E106*E4+F106*F4)/SUM(B4:F4)</f>
        <v>4.216004653034115</v>
      </c>
      <c r="K106">
        <f>(LN(H106)+LN(H126))/2-LN(K114*K115^6)</f>
        <v>-3.4428468695882577</v>
      </c>
    </row>
    <row r="107" spans="1:11" ht="12.75">
      <c r="A107" t="s">
        <v>71</v>
      </c>
      <c r="B107">
        <f>B67*10000/B62</f>
        <v>0.35059207407516585</v>
      </c>
      <c r="C107">
        <f>C67*10000/C62</f>
        <v>-0.017130180737135695</v>
      </c>
      <c r="D107">
        <f>D67*10000/D62</f>
        <v>0.3056995671677809</v>
      </c>
      <c r="E107">
        <f>E67*10000/E62</f>
        <v>0.36812399937073964</v>
      </c>
      <c r="F107">
        <f>F67*10000/F62</f>
        <v>0.43039232113915776</v>
      </c>
      <c r="G107">
        <f>AVERAGE(C107:E107)</f>
        <v>0.21889779526712827</v>
      </c>
      <c r="H107">
        <f>STDEV(C107:E107)</f>
        <v>0.2067754978871228</v>
      </c>
      <c r="I107">
        <f>(B107*B4+C107*C4+D107*D4+E107*E4+F107*F4)/SUM(B4:F4)</f>
        <v>0.2662116084566923</v>
      </c>
      <c r="K107">
        <f>(LN(H107)+LN(H127))/2-LN(K114*K115^7)</f>
        <v>-3.739994062246702</v>
      </c>
    </row>
    <row r="108" spans="1:9" ht="12.75">
      <c r="A108" t="s">
        <v>72</v>
      </c>
      <c r="B108">
        <f>B68*10000/B62</f>
        <v>-0.025821493163151632</v>
      </c>
      <c r="C108">
        <f>C68*10000/C62</f>
        <v>0.029319370518217314</v>
      </c>
      <c r="D108">
        <f>D68*10000/D62</f>
        <v>0.005679334502910093</v>
      </c>
      <c r="E108">
        <f>E68*10000/E62</f>
        <v>-0.09611864190023255</v>
      </c>
      <c r="F108">
        <f>F68*10000/F62</f>
        <v>-0.22239560899885125</v>
      </c>
      <c r="G108">
        <f>AVERAGE(C108:E108)</f>
        <v>-0.020373312293035045</v>
      </c>
      <c r="H108">
        <f>STDEV(C108:E108)</f>
        <v>0.06665379991927316</v>
      </c>
      <c r="I108">
        <f>(B108*B4+C108*C4+D108*D4+E108*E4+F108*F4)/SUM(B4:F4)</f>
        <v>-0.04812905720695516</v>
      </c>
    </row>
    <row r="109" spans="1:9" ht="12.75">
      <c r="A109" t="s">
        <v>73</v>
      </c>
      <c r="B109">
        <f>B69*10000/B62</f>
        <v>-0.14994783930194275</v>
      </c>
      <c r="C109">
        <f>C69*10000/C62</f>
        <v>-0.1339100190679281</v>
      </c>
      <c r="D109">
        <f>D69*10000/D62</f>
        <v>-0.02013075682634463</v>
      </c>
      <c r="E109">
        <f>E69*10000/E62</f>
        <v>-0.013931702660063215</v>
      </c>
      <c r="F109">
        <f>F69*10000/F62</f>
        <v>0.1128628771102413</v>
      </c>
      <c r="G109">
        <f>AVERAGE(C109:E109)</f>
        <v>-0.05599082618477865</v>
      </c>
      <c r="H109">
        <f>STDEV(C109:E109)</f>
        <v>0.06755114753140917</v>
      </c>
      <c r="I109">
        <f>(B109*B4+C109*C4+D109*D4+E109*E4+F109*F4)/SUM(B4:F4)</f>
        <v>-0.04707406935738915</v>
      </c>
    </row>
    <row r="110" spans="1:11" ht="12.75">
      <c r="A110" t="s">
        <v>74</v>
      </c>
      <c r="B110">
        <f>B70*10000/B62</f>
        <v>-0.19134556029711106</v>
      </c>
      <c r="C110">
        <f>C70*10000/C62</f>
        <v>-0.05554646583048601</v>
      </c>
      <c r="D110">
        <f>D70*10000/D62</f>
        <v>0.02951409041597398</v>
      </c>
      <c r="E110">
        <f>E70*10000/E62</f>
        <v>0.04264742853354612</v>
      </c>
      <c r="F110">
        <f>F70*10000/F62</f>
        <v>-0.28422657242911004</v>
      </c>
      <c r="G110">
        <f>AVERAGE(C110:E110)</f>
        <v>0.0055383510396780295</v>
      </c>
      <c r="H110">
        <f>STDEV(C110:E110)</f>
        <v>0.05330700968515985</v>
      </c>
      <c r="I110">
        <f>(B110*B4+C110*C4+D110*D4+E110*E4+F110*F4)/SUM(B4:F4)</f>
        <v>-0.06166347735724218</v>
      </c>
      <c r="K110">
        <f>EXP(AVERAGE(K103:K107))</f>
        <v>0.02455510974766929</v>
      </c>
    </row>
    <row r="111" spans="1:9" ht="12.75">
      <c r="A111" t="s">
        <v>75</v>
      </c>
      <c r="B111">
        <f>B71*10000/B62</f>
        <v>-0.02549761157000968</v>
      </c>
      <c r="C111">
        <f>C71*10000/C62</f>
        <v>0.008377833437407809</v>
      </c>
      <c r="D111">
        <f>D71*10000/D62</f>
        <v>0.0028222162965949034</v>
      </c>
      <c r="E111">
        <f>E71*10000/E62</f>
        <v>-0.050401476920747056</v>
      </c>
      <c r="F111">
        <f>F71*10000/F62</f>
        <v>0.0029174460595056875</v>
      </c>
      <c r="G111">
        <f>AVERAGE(C111:E111)</f>
        <v>-0.013067142395581446</v>
      </c>
      <c r="H111">
        <f>STDEV(C111:E111)</f>
        <v>0.03245158888685657</v>
      </c>
      <c r="I111">
        <f>(B111*B4+C111*C4+D111*D4+E111*E4+F111*F4)/SUM(B4:F4)</f>
        <v>-0.012738949209252656</v>
      </c>
    </row>
    <row r="112" spans="1:9" ht="12.75">
      <c r="A112" t="s">
        <v>76</v>
      </c>
      <c r="B112">
        <f>B72*10000/B62</f>
        <v>-0.03241860390542484</v>
      </c>
      <c r="C112">
        <f>C72*10000/C62</f>
        <v>-0.037237129286941305</v>
      </c>
      <c r="D112">
        <f>D72*10000/D62</f>
        <v>-0.030992712411935536</v>
      </c>
      <c r="E112">
        <f>E72*10000/E62</f>
        <v>-0.0482101473011341</v>
      </c>
      <c r="F112">
        <f>F72*10000/F62</f>
        <v>-0.06563202732533478</v>
      </c>
      <c r="G112">
        <f>AVERAGE(C112:E112)</f>
        <v>-0.03881332966667032</v>
      </c>
      <c r="H112">
        <f>STDEV(C112:E112)</f>
        <v>0.008716267651279499</v>
      </c>
      <c r="I112">
        <f>(B112*B4+C112*C4+D112*D4+E112*E4+F112*F4)/SUM(B4:F4)</f>
        <v>-0.041466583933834296</v>
      </c>
    </row>
    <row r="113" spans="1:9" ht="12.75">
      <c r="A113" t="s">
        <v>77</v>
      </c>
      <c r="B113">
        <f>B73*10000/B62</f>
        <v>0.016563884322847534</v>
      </c>
      <c r="C113">
        <f>C73*10000/C62</f>
        <v>0.011139027338388901</v>
      </c>
      <c r="D113">
        <f>D73*10000/D62</f>
        <v>0.01985138544797139</v>
      </c>
      <c r="E113">
        <f>E73*10000/E62</f>
        <v>0.021698175871516127</v>
      </c>
      <c r="F113">
        <f>F73*10000/F62</f>
        <v>-0.020948570550685535</v>
      </c>
      <c r="G113">
        <f>AVERAGE(C113:E113)</f>
        <v>0.017562862885958805</v>
      </c>
      <c r="H113">
        <f>STDEV(C113:E113)</f>
        <v>0.005639317873093454</v>
      </c>
      <c r="I113">
        <f>(B113*B4+C113*C4+D113*D4+E113*E4+F113*F4)/SUM(B4:F4)</f>
        <v>0.012278898685377506</v>
      </c>
    </row>
    <row r="114" spans="1:11" ht="12.75">
      <c r="A114" t="s">
        <v>78</v>
      </c>
      <c r="B114">
        <f>B74*10000/B62</f>
        <v>-0.21711490382750925</v>
      </c>
      <c r="C114">
        <f>C74*10000/C62</f>
        <v>-0.1983894513133499</v>
      </c>
      <c r="D114">
        <f>D74*10000/D62</f>
        <v>-0.2106430999052877</v>
      </c>
      <c r="E114">
        <f>E74*10000/E62</f>
        <v>-0.20398320934507605</v>
      </c>
      <c r="F114">
        <f>F74*10000/F62</f>
        <v>-0.14994026309339117</v>
      </c>
      <c r="G114">
        <f>AVERAGE(C114:E114)</f>
        <v>-0.2043385868545712</v>
      </c>
      <c r="H114">
        <f>STDEV(C114:E114)</f>
        <v>0.006134549358703703</v>
      </c>
      <c r="I114">
        <f>(B114*B4+C114*C4+D114*D4+E114*E4+F114*F4)/SUM(B4:F4)</f>
        <v>-0.19893041093570912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-0.007120071179838318</v>
      </c>
      <c r="C115">
        <f>C75*10000/C62</f>
        <v>0.0009746255295283001</v>
      </c>
      <c r="D115">
        <f>D75*10000/D62</f>
        <v>-0.008215132099978427</v>
      </c>
      <c r="E115">
        <f>E75*10000/E62</f>
        <v>-0.00510324351005087</v>
      </c>
      <c r="F115">
        <f>F75*10000/F62</f>
        <v>-0.006987559291557797</v>
      </c>
      <c r="G115">
        <f>AVERAGE(C115:E115)</f>
        <v>-0.0041145833601669984</v>
      </c>
      <c r="H115">
        <f>STDEV(C115:E115)</f>
        <v>0.004673970259987282</v>
      </c>
      <c r="I115">
        <f>(B115*B4+C115*C4+D115*D4+E115*E4+F115*F4)/SUM(B4:F4)</f>
        <v>-0.0049333568305460875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-42.01456576704712</v>
      </c>
      <c r="C122">
        <f>C82*10000/C62</f>
        <v>-43.636100996312926</v>
      </c>
      <c r="D122">
        <f>D82*10000/D62</f>
        <v>-8.335389593955856</v>
      </c>
      <c r="E122">
        <f>E82*10000/E62</f>
        <v>32.882666137215736</v>
      </c>
      <c r="F122">
        <f>F82*10000/F62</f>
        <v>81.16736576841568</v>
      </c>
      <c r="G122">
        <f>AVERAGE(C122:E122)</f>
        <v>-6.362941484351016</v>
      </c>
      <c r="H122">
        <f>STDEV(C122:E122)</f>
        <v>38.297497889125985</v>
      </c>
      <c r="I122">
        <f>(B122*B4+C122*C4+D122*D4+E122*E4+F122*F4)/SUM(B4:F4)</f>
        <v>0.15361081588276287</v>
      </c>
    </row>
    <row r="123" spans="1:9" ht="12.75">
      <c r="A123" t="s">
        <v>82</v>
      </c>
      <c r="B123">
        <f>B83*10000/B62</f>
        <v>6.692766624557011</v>
      </c>
      <c r="C123">
        <f>C83*10000/C62</f>
        <v>2.366112389703714</v>
      </c>
      <c r="D123">
        <f>D83*10000/D62</f>
        <v>3.519623455856783</v>
      </c>
      <c r="E123">
        <f>E83*10000/E62</f>
        <v>2.9824030452606185</v>
      </c>
      <c r="F123">
        <f>F83*10000/F62</f>
        <v>11.074895590299155</v>
      </c>
      <c r="G123">
        <f>AVERAGE(C123:E123)</f>
        <v>2.9560462969403716</v>
      </c>
      <c r="H123">
        <f>STDEV(C123:E123)</f>
        <v>0.5772070283450421</v>
      </c>
      <c r="I123">
        <f>(B123*B4+C123*C4+D123*D4+E123*E4+F123*F4)/SUM(B4:F4)</f>
        <v>4.581015907013647</v>
      </c>
    </row>
    <row r="124" spans="1:9" ht="12.75">
      <c r="A124" t="s">
        <v>83</v>
      </c>
      <c r="B124">
        <f>B84*10000/B62</f>
        <v>-2.3098412157054535</v>
      </c>
      <c r="C124">
        <f>C84*10000/C62</f>
        <v>-2.81842771825147</v>
      </c>
      <c r="D124">
        <f>D84*10000/D62</f>
        <v>-2.7659083147595185</v>
      </c>
      <c r="E124">
        <f>E84*10000/E62</f>
        <v>-3.938994887650877</v>
      </c>
      <c r="F124">
        <f>F84*10000/F62</f>
        <v>-0.230543933828576</v>
      </c>
      <c r="G124">
        <f>AVERAGE(C124:E124)</f>
        <v>-3.1744436402206215</v>
      </c>
      <c r="H124">
        <f>STDEV(C124:E124)</f>
        <v>0.6626413278661105</v>
      </c>
      <c r="I124">
        <f>(B124*B4+C124*C4+D124*D4+E124*E4+F124*F4)/SUM(B4:F4)</f>
        <v>-2.6563543955218125</v>
      </c>
    </row>
    <row r="125" spans="1:9" ht="12.75">
      <c r="A125" t="s">
        <v>84</v>
      </c>
      <c r="B125">
        <f>B85*10000/B62</f>
        <v>-0.1346371009212046</v>
      </c>
      <c r="C125">
        <f>C85*10000/C62</f>
        <v>-0.574347386192172</v>
      </c>
      <c r="D125">
        <f>D85*10000/D62</f>
        <v>0.6817956442341188</v>
      </c>
      <c r="E125">
        <f>E85*10000/E62</f>
        <v>0.2953309018543688</v>
      </c>
      <c r="F125">
        <f>F85*10000/F62</f>
        <v>-0.4687802104240036</v>
      </c>
      <c r="G125">
        <f>AVERAGE(C125:E125)</f>
        <v>0.13425971996543853</v>
      </c>
      <c r="H125">
        <f>STDEV(C125:E125)</f>
        <v>0.6433752967346966</v>
      </c>
      <c r="I125">
        <f>(B125*B4+C125*C4+D125*D4+E125*E4+F125*F4)/SUM(B4:F4)</f>
        <v>0.014789450946160444</v>
      </c>
    </row>
    <row r="126" spans="1:9" ht="12.75">
      <c r="A126" t="s">
        <v>85</v>
      </c>
      <c r="B126">
        <f>B86*10000/B62</f>
        <v>0.5757163095872496</v>
      </c>
      <c r="C126">
        <f>C86*10000/C62</f>
        <v>-0.08582861361613527</v>
      </c>
      <c r="D126">
        <f>D86*10000/D62</f>
        <v>-0.41789753999277873</v>
      </c>
      <c r="E126">
        <f>E86*10000/E62</f>
        <v>-0.1481786493253896</v>
      </c>
      <c r="F126">
        <f>F86*10000/F62</f>
        <v>1.5526438950482209</v>
      </c>
      <c r="G126">
        <f>AVERAGE(C126:E126)</f>
        <v>-0.21730160097810122</v>
      </c>
      <c r="H126">
        <f>STDEV(C126:E126)</f>
        <v>0.17649626001737678</v>
      </c>
      <c r="I126">
        <f>(B126*B4+C126*C4+D126*D4+E126*E4+F126*F4)/SUM(B4:F4)</f>
        <v>0.13384286317472274</v>
      </c>
    </row>
    <row r="127" spans="1:9" ht="12.75">
      <c r="A127" t="s">
        <v>86</v>
      </c>
      <c r="B127">
        <f>B87*10000/B62</f>
        <v>-0.23363957796297283</v>
      </c>
      <c r="C127">
        <f>C87*10000/C62</f>
        <v>-0.018481443642360585</v>
      </c>
      <c r="D127">
        <f>D87*10000/D62</f>
        <v>0.06814033765984663</v>
      </c>
      <c r="E127">
        <f>E87*10000/E62</f>
        <v>-0.03744110899244556</v>
      </c>
      <c r="F127">
        <f>F87*10000/F62</f>
        <v>0.5956163452248847</v>
      </c>
      <c r="G127">
        <f>AVERAGE(C127:E127)</f>
        <v>0.004072595008346831</v>
      </c>
      <c r="H127">
        <f>STDEV(C127:E127)</f>
        <v>0.05628831107690928</v>
      </c>
      <c r="I127">
        <f>(B127*B4+C127*C4+D127*D4+E127*E4+F127*F4)/SUM(B4:F4)</f>
        <v>0.048555566140755485</v>
      </c>
    </row>
    <row r="128" spans="1:9" ht="12.75">
      <c r="A128" t="s">
        <v>87</v>
      </c>
      <c r="B128">
        <f>B88*10000/B62</f>
        <v>0.24444554638401997</v>
      </c>
      <c r="C128">
        <f>C88*10000/C62</f>
        <v>-0.2097862684412265</v>
      </c>
      <c r="D128">
        <f>D88*10000/D62</f>
        <v>-0.276488548855256</v>
      </c>
      <c r="E128">
        <f>E88*10000/E62</f>
        <v>-0.48235720243924385</v>
      </c>
      <c r="F128">
        <f>F88*10000/F62</f>
        <v>-0.2953480925824911</v>
      </c>
      <c r="G128">
        <f>AVERAGE(C128:E128)</f>
        <v>-0.32287733991190876</v>
      </c>
      <c r="H128">
        <f>STDEV(C128:E128)</f>
        <v>0.14208331523057607</v>
      </c>
      <c r="I128">
        <f>(B128*B4+C128*C4+D128*D4+E128*E4+F128*F4)/SUM(B4:F4)</f>
        <v>-0.23699608955486548</v>
      </c>
    </row>
    <row r="129" spans="1:9" ht="12.75">
      <c r="A129" t="s">
        <v>88</v>
      </c>
      <c r="B129">
        <f>B89*10000/B62</f>
        <v>-0.1737932274209584</v>
      </c>
      <c r="C129">
        <f>C89*10000/C62</f>
        <v>-0.14578353772970234</v>
      </c>
      <c r="D129">
        <f>D89*10000/D62</f>
        <v>-0.05212209189289823</v>
      </c>
      <c r="E129">
        <f>E89*10000/E62</f>
        <v>-0.04755395437654165</v>
      </c>
      <c r="F129">
        <f>F89*10000/F62</f>
        <v>0.06493763513493479</v>
      </c>
      <c r="G129">
        <f>AVERAGE(C129:E129)</f>
        <v>-0.0818198613330474</v>
      </c>
      <c r="H129">
        <f>STDEV(C129:E129)</f>
        <v>0.05544123820518513</v>
      </c>
      <c r="I129">
        <f>(B129*B4+C129*C4+D129*D4+E129*E4+F129*F4)/SUM(B4:F4)</f>
        <v>-0.07556443546869519</v>
      </c>
    </row>
    <row r="130" spans="1:9" ht="12.75">
      <c r="A130" t="s">
        <v>89</v>
      </c>
      <c r="B130">
        <f>B90*10000/B62</f>
        <v>0.17477576751829008</v>
      </c>
      <c r="C130">
        <f>C90*10000/C62</f>
        <v>0.022877412100270462</v>
      </c>
      <c r="D130">
        <f>D90*10000/D62</f>
        <v>-0.041525672489718744</v>
      </c>
      <c r="E130">
        <f>E90*10000/E62</f>
        <v>-0.11730270836038348</v>
      </c>
      <c r="F130">
        <f>F90*10000/F62</f>
        <v>0.1601283664419743</v>
      </c>
      <c r="G130">
        <f>AVERAGE(C130:E130)</f>
        <v>-0.045316989583277255</v>
      </c>
      <c r="H130">
        <f>STDEV(C130:E130)</f>
        <v>0.07016692316945923</v>
      </c>
      <c r="I130">
        <f>(B130*B4+C130*C4+D130*D4+E130*E4+F130*F4)/SUM(B4:F4)</f>
        <v>0.013992080565640278</v>
      </c>
    </row>
    <row r="131" spans="1:9" ht="12.75">
      <c r="A131" t="s">
        <v>90</v>
      </c>
      <c r="B131">
        <f>B91*10000/B62</f>
        <v>-0.027601129338726497</v>
      </c>
      <c r="C131">
        <f>C91*10000/C62</f>
        <v>-0.011595265887175018</v>
      </c>
      <c r="D131">
        <f>D91*10000/D62</f>
        <v>-0.03676811639351116</v>
      </c>
      <c r="E131">
        <f>E91*10000/E62</f>
        <v>-0.01322174996773771</v>
      </c>
      <c r="F131">
        <f>F91*10000/F62</f>
        <v>0.008058401806076124</v>
      </c>
      <c r="G131">
        <f>AVERAGE(C131:E131)</f>
        <v>-0.0205283774161413</v>
      </c>
      <c r="H131">
        <f>STDEV(C131:E131)</f>
        <v>0.014087519446514</v>
      </c>
      <c r="I131">
        <f>(B131*B4+C131*C4+D131*D4+E131*E4+F131*F4)/SUM(B4:F4)</f>
        <v>-0.017737033656822478</v>
      </c>
    </row>
    <row r="132" spans="1:9" ht="12.75">
      <c r="A132" t="s">
        <v>91</v>
      </c>
      <c r="B132">
        <f>B92*10000/B62</f>
        <v>0.03885294212460606</v>
      </c>
      <c r="C132">
        <f>C92*10000/C62</f>
        <v>0.007813994583766859</v>
      </c>
      <c r="D132">
        <f>D92*10000/D62</f>
        <v>0.0069421904449668715</v>
      </c>
      <c r="E132">
        <f>E92*10000/E62</f>
        <v>-0.0023868118178994083</v>
      </c>
      <c r="F132">
        <f>F92*10000/F62</f>
        <v>-0.05731560157239159</v>
      </c>
      <c r="G132">
        <f>AVERAGE(C132:E132)</f>
        <v>0.004123124403611441</v>
      </c>
      <c r="H132">
        <f>STDEV(C132:E132)</f>
        <v>0.005654596609857454</v>
      </c>
      <c r="I132">
        <f>(B132*B4+C132*C4+D132*D4+E132*E4+F132*F4)/SUM(B4:F4)</f>
        <v>0.0009569111351186027</v>
      </c>
    </row>
    <row r="133" spans="1:9" ht="12.75">
      <c r="A133" t="s">
        <v>92</v>
      </c>
      <c r="B133">
        <f>B93*10000/B62</f>
        <v>0.12107160220196608</v>
      </c>
      <c r="C133">
        <f>C93*10000/C62</f>
        <v>0.12004907855353719</v>
      </c>
      <c r="D133">
        <f>D93*10000/D62</f>
        <v>0.11474670207805071</v>
      </c>
      <c r="E133">
        <f>E93*10000/E62</f>
        <v>0.1201722236393719</v>
      </c>
      <c r="F133">
        <f>F93*10000/F62</f>
        <v>0.08525536078612138</v>
      </c>
      <c r="G133">
        <f>AVERAGE(C133:E133)</f>
        <v>0.11832266809031994</v>
      </c>
      <c r="H133">
        <f>STDEV(C133:E133)</f>
        <v>0.0030974894461033536</v>
      </c>
      <c r="I133">
        <f>(B133*B4+C133*C4+D133*D4+E133*E4+F133*F4)/SUM(B4:F4)</f>
        <v>0.11430862102823482</v>
      </c>
    </row>
    <row r="134" spans="1:9" ht="12.75">
      <c r="A134" t="s">
        <v>93</v>
      </c>
      <c r="B134">
        <f>B94*10000/B62</f>
        <v>0.009456465698594037</v>
      </c>
      <c r="C134">
        <f>C94*10000/C62</f>
        <v>-0.005842156673886261</v>
      </c>
      <c r="D134">
        <f>D94*10000/D62</f>
        <v>-0.0026131513538633633</v>
      </c>
      <c r="E134">
        <f>E94*10000/E62</f>
        <v>-0.014004259542853325</v>
      </c>
      <c r="F134">
        <f>F94*10000/F62</f>
        <v>-0.04300678899717535</v>
      </c>
      <c r="G134">
        <f>AVERAGE(C134:E134)</f>
        <v>-0.0074865225235343155</v>
      </c>
      <c r="H134">
        <f>STDEV(C134:E134)</f>
        <v>0.00587088500389295</v>
      </c>
      <c r="I134">
        <f>(B134*B4+C134*C4+D134*D4+E134*E4+F134*F4)/SUM(B4:F4)</f>
        <v>-0.009771883063346162</v>
      </c>
    </row>
    <row r="135" spans="1:9" ht="12.75">
      <c r="A135" t="s">
        <v>94</v>
      </c>
      <c r="B135">
        <f>B95*10000/B62</f>
        <v>-0.010469604074053843</v>
      </c>
      <c r="C135">
        <f>C95*10000/C62</f>
        <v>-0.0019465548717002748</v>
      </c>
      <c r="D135">
        <f>D95*10000/D62</f>
        <v>-0.0053483711380766415</v>
      </c>
      <c r="E135">
        <f>E95*10000/E62</f>
        <v>-0.008283492088814381</v>
      </c>
      <c r="F135">
        <f>F95*10000/F62</f>
        <v>-0.005151439464033122</v>
      </c>
      <c r="G135">
        <f>AVERAGE(C135:E135)</f>
        <v>-0.005192806032863766</v>
      </c>
      <c r="H135">
        <f>STDEV(C135:E135)</f>
        <v>0.0031713315342110455</v>
      </c>
      <c r="I135">
        <f>(B135*B4+C135*C4+D135*D4+E135*E4+F135*F4)/SUM(B4:F4)</f>
        <v>-0.0059522272759254405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2005-01-21T08:37:20Z</cp:lastPrinted>
  <dcterms:created xsi:type="dcterms:W3CDTF">2005-01-21T08:37:20Z</dcterms:created>
  <dcterms:modified xsi:type="dcterms:W3CDTF">2005-01-21T11:53:07Z</dcterms:modified>
  <cp:category/>
  <cp:version/>
  <cp:contentType/>
  <cp:contentStatus/>
</cp:coreProperties>
</file>