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<sst xmlns="http://schemas.openxmlformats.org/spreadsheetml/2006/main" count="204" uniqueCount="98">
  <si>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Fri 21/01/2005       10:35:29</t>
  </si>
  <si>
    <t>LISSNER</t>
  </si>
  <si>
    <t>HCMQAP466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</si>
  <si>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</si>
  <si>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</si>
  <si>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</si>
  <si>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</si>
  <si>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</si>
  <si>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</si>
  <si>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</si>
  <si>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</si>
  <si>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</si>
  <si>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</si>
  <si>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</si>
  <si>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</si>
  <si>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</si>
  <si>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</si>
  <si>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b4*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</si>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</sst>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b4*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18915428"/>
        <c:axId val="36021125"/>
      </c:lineChart>
      <c:catAx>
        <c:axId val="1891542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021125"/>
        <c:crosses val="autoZero"/>
        <c:auto val="1"/>
        <c:lblOffset val="100"/>
        <c:noMultiLvlLbl val="0"/>
      </c:catAx>
      <c:valAx>
        <c:axId val="36021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91542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-0.002264</v>
      </c>
      <c r="C4" s="12">
        <v>-0.003755</v>
      </c>
      <c r="D4" s="12">
        <v>-0.003753</v>
      </c>
      <c r="E4" s="12">
        <v>-0.003757</v>
      </c>
      <c r="F4" s="24">
        <v>-0.00208</v>
      </c>
      <c r="G4" s="34">
        <v>-0.011705</v>
      </c>
    </row>
    <row r="5" spans="1:7" ht="12.75" thickBot="1">
      <c r="A5" s="44" t="s">
        <v>13</v>
      </c>
      <c r="B5" s="45">
        <v>0.710126</v>
      </c>
      <c r="C5" s="46">
        <v>1.028984</v>
      </c>
      <c r="D5" s="46">
        <v>-0.189102</v>
      </c>
      <c r="E5" s="46">
        <v>-0.18026</v>
      </c>
      <c r="F5" s="47">
        <v>-2.007827</v>
      </c>
      <c r="G5" s="48">
        <v>7.357458</v>
      </c>
    </row>
    <row r="6" spans="1:7" ht="12.75" thickTop="1">
      <c r="A6" s="6" t="s">
        <v>14</v>
      </c>
      <c r="B6" s="39">
        <v>-128.2909</v>
      </c>
      <c r="C6" s="40">
        <v>152.8713</v>
      </c>
      <c r="D6" s="40">
        <v>-57.2721</v>
      </c>
      <c r="E6" s="40">
        <v>18.17741</v>
      </c>
      <c r="F6" s="41">
        <v>-65.73678</v>
      </c>
      <c r="G6" s="42">
        <v>0.00864644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2.200978</v>
      </c>
      <c r="C8" s="13">
        <v>2.210487</v>
      </c>
      <c r="D8" s="13">
        <v>-0.9126212</v>
      </c>
      <c r="E8" s="13">
        <v>-1.24344</v>
      </c>
      <c r="F8" s="25">
        <v>-3.620699</v>
      </c>
      <c r="G8" s="35">
        <v>-0.1500692</v>
      </c>
    </row>
    <row r="9" spans="1:7" ht="12">
      <c r="A9" s="20" t="s">
        <v>17</v>
      </c>
      <c r="B9" s="29">
        <v>-0.5010891</v>
      </c>
      <c r="C9" s="13">
        <v>-0.7362893</v>
      </c>
      <c r="D9" s="13">
        <v>-0.7575868</v>
      </c>
      <c r="E9" s="13">
        <v>-0.8674652</v>
      </c>
      <c r="F9" s="25">
        <v>-1.785096</v>
      </c>
      <c r="G9" s="49">
        <v>-0.8785497</v>
      </c>
    </row>
    <row r="10" spans="1:7" ht="12">
      <c r="A10" s="20" t="s">
        <v>18</v>
      </c>
      <c r="B10" s="29">
        <v>-0.36797</v>
      </c>
      <c r="C10" s="13">
        <v>-0.05507343</v>
      </c>
      <c r="D10" s="13">
        <v>0.3123425</v>
      </c>
      <c r="E10" s="13">
        <v>0.02346574</v>
      </c>
      <c r="F10" s="25">
        <v>-0.2271343</v>
      </c>
      <c r="G10" s="35">
        <v>-0.01612033</v>
      </c>
    </row>
    <row r="11" spans="1:7" ht="12">
      <c r="A11" s="21" t="s">
        <v>19</v>
      </c>
      <c r="B11" s="31">
        <v>3.441141</v>
      </c>
      <c r="C11" s="15">
        <v>1.778934</v>
      </c>
      <c r="D11" s="15">
        <v>2.573158</v>
      </c>
      <c r="E11" s="15">
        <v>1.070264</v>
      </c>
      <c r="F11" s="27">
        <v>13.88728</v>
      </c>
      <c r="G11" s="37">
        <v>3.653606</v>
      </c>
    </row>
    <row r="12" spans="1:7" ht="12">
      <c r="A12" s="20" t="s">
        <v>20</v>
      </c>
      <c r="B12" s="29">
        <v>-0.02064334</v>
      </c>
      <c r="C12" s="13">
        <v>-0.01783091</v>
      </c>
      <c r="D12" s="13">
        <v>0.04204441</v>
      </c>
      <c r="E12" s="13">
        <v>-0.0964051</v>
      </c>
      <c r="F12" s="25">
        <v>-0.1715618</v>
      </c>
      <c r="G12" s="35">
        <v>-0.0432359</v>
      </c>
    </row>
    <row r="13" spans="1:7" ht="12">
      <c r="A13" s="20" t="s">
        <v>21</v>
      </c>
      <c r="B13" s="29">
        <v>-0.1705088</v>
      </c>
      <c r="C13" s="13">
        <v>-0.1182807</v>
      </c>
      <c r="D13" s="13">
        <v>-0.06215473</v>
      </c>
      <c r="E13" s="13">
        <v>-0.1749168</v>
      </c>
      <c r="F13" s="25">
        <v>-0.3738626</v>
      </c>
      <c r="G13" s="35">
        <v>-0.160025</v>
      </c>
    </row>
    <row r="14" spans="1:7" ht="12">
      <c r="A14" s="20" t="s">
        <v>22</v>
      </c>
      <c r="B14" s="29">
        <v>0.02150261</v>
      </c>
      <c r="C14" s="13">
        <v>0.03276696</v>
      </c>
      <c r="D14" s="13">
        <v>0.02318041</v>
      </c>
      <c r="E14" s="13">
        <v>-0.0386192</v>
      </c>
      <c r="F14" s="25">
        <v>0.04858444</v>
      </c>
      <c r="G14" s="35">
        <v>0.01375299</v>
      </c>
    </row>
    <row r="15" spans="1:7" ht="12">
      <c r="A15" s="21" t="s">
        <v>23</v>
      </c>
      <c r="B15" s="31">
        <v>-0.2943316</v>
      </c>
      <c r="C15" s="15">
        <v>-0.09146027</v>
      </c>
      <c r="D15" s="15">
        <v>-0.001012097</v>
      </c>
      <c r="E15" s="15">
        <v>-0.07372841</v>
      </c>
      <c r="F15" s="27">
        <v>-0.3854793</v>
      </c>
      <c r="G15" s="37">
        <v>-0.1340531</v>
      </c>
    </row>
    <row r="16" spans="1:7" ht="12">
      <c r="A16" s="20" t="s">
        <v>24</v>
      </c>
      <c r="B16" s="29">
        <v>-0.001480213</v>
      </c>
      <c r="C16" s="13">
        <v>-0.0466852</v>
      </c>
      <c r="D16" s="13">
        <v>-0.0187504</v>
      </c>
      <c r="E16" s="13">
        <v>-0.01131328</v>
      </c>
      <c r="F16" s="25">
        <v>-0.01451831</v>
      </c>
      <c r="G16" s="35">
        <v>-0.02061068</v>
      </c>
    </row>
    <row r="17" spans="1:7" ht="12">
      <c r="A17" s="20" t="s">
        <v>25</v>
      </c>
      <c r="B17" s="29">
        <v>-0.06259164</v>
      </c>
      <c r="C17" s="13">
        <v>-0.04461109</v>
      </c>
      <c r="D17" s="13">
        <v>-0.05542653</v>
      </c>
      <c r="E17" s="13">
        <v>-0.01949298</v>
      </c>
      <c r="F17" s="25">
        <v>-0.02016623</v>
      </c>
      <c r="G17" s="35">
        <v>-0.04051678</v>
      </c>
    </row>
    <row r="18" spans="1:7" ht="12">
      <c r="A18" s="20" t="s">
        <v>26</v>
      </c>
      <c r="B18" s="29">
        <v>0.07439886</v>
      </c>
      <c r="C18" s="13">
        <v>0.006521666</v>
      </c>
      <c r="D18" s="13">
        <v>0.0494571</v>
      </c>
      <c r="E18" s="13">
        <v>0.03463698</v>
      </c>
      <c r="F18" s="25">
        <v>-0.007519239</v>
      </c>
      <c r="G18" s="35">
        <v>0.03158014</v>
      </c>
    </row>
    <row r="19" spans="1:7" ht="12">
      <c r="A19" s="21" t="s">
        <v>27</v>
      </c>
      <c r="B19" s="31">
        <v>-0.213068</v>
      </c>
      <c r="C19" s="15">
        <v>-0.2050759</v>
      </c>
      <c r="D19" s="15">
        <v>-0.217722</v>
      </c>
      <c r="E19" s="15">
        <v>-0.2067375</v>
      </c>
      <c r="F19" s="27">
        <v>-0.1533817</v>
      </c>
      <c r="G19" s="37">
        <v>-0.2027891</v>
      </c>
    </row>
    <row r="20" spans="1:7" ht="12.75" thickBot="1">
      <c r="A20" s="44" t="s">
        <v>28</v>
      </c>
      <c r="B20" s="45">
        <v>-0.007687684</v>
      </c>
      <c r="C20" s="46">
        <v>-0.0028593</v>
      </c>
      <c r="D20" s="46">
        <v>-0.008855439</v>
      </c>
      <c r="E20" s="46">
        <v>-0.008554159</v>
      </c>
      <c r="F20" s="47">
        <v>-0.007022735</v>
      </c>
      <c r="G20" s="48">
        <v>-0.006926585</v>
      </c>
    </row>
    <row r="21" spans="1:7" ht="12.75" thickTop="1">
      <c r="A21" s="6" t="s">
        <v>29</v>
      </c>
      <c r="B21" s="39">
        <v>23.68654</v>
      </c>
      <c r="C21" s="40">
        <v>22.08422</v>
      </c>
      <c r="D21" s="40">
        <v>18.41761</v>
      </c>
      <c r="E21" s="40">
        <v>0.9239698</v>
      </c>
      <c r="F21" s="41">
        <v>-100.4581</v>
      </c>
      <c r="G21" s="43">
        <v>0.01597241</v>
      </c>
    </row>
    <row r="22" spans="1:7" ht="12">
      <c r="A22" s="20" t="s">
        <v>30</v>
      </c>
      <c r="B22" s="29">
        <v>14.20253</v>
      </c>
      <c r="C22" s="13">
        <v>20.57971</v>
      </c>
      <c r="D22" s="13">
        <v>-3.782032</v>
      </c>
      <c r="E22" s="13">
        <v>-3.60521</v>
      </c>
      <c r="F22" s="25">
        <v>-40.15676</v>
      </c>
      <c r="G22" s="36">
        <v>0</v>
      </c>
    </row>
    <row r="23" spans="1:7" ht="12">
      <c r="A23" s="20" t="s">
        <v>31</v>
      </c>
      <c r="B23" s="29">
        <v>1.519229</v>
      </c>
      <c r="C23" s="13">
        <v>-2.342548</v>
      </c>
      <c r="D23" s="13">
        <v>-1.973485</v>
      </c>
      <c r="E23" s="13">
        <v>-2.849081</v>
      </c>
      <c r="F23" s="25">
        <v>6.760715</v>
      </c>
      <c r="G23" s="35">
        <v>-0.6027108</v>
      </c>
    </row>
    <row r="24" spans="1:7" ht="12">
      <c r="A24" s="20" t="s">
        <v>32</v>
      </c>
      <c r="B24" s="29">
        <v>-2.579781</v>
      </c>
      <c r="C24" s="13">
        <v>-4.077027</v>
      </c>
      <c r="D24" s="13">
        <v>-1.271401</v>
      </c>
      <c r="E24" s="13">
        <v>-2.092416</v>
      </c>
      <c r="F24" s="25">
        <v>2.31472</v>
      </c>
      <c r="G24" s="35">
        <v>-1.855973</v>
      </c>
    </row>
    <row r="25" spans="1:7" ht="12">
      <c r="A25" s="20" t="s">
        <v>33</v>
      </c>
      <c r="B25" s="29">
        <v>0.3483917</v>
      </c>
      <c r="C25" s="13">
        <v>-0.30448</v>
      </c>
      <c r="D25" s="13">
        <v>0.05402595</v>
      </c>
      <c r="E25" s="13">
        <v>-0.8882571</v>
      </c>
      <c r="F25" s="25">
        <v>-2.001125</v>
      </c>
      <c r="G25" s="35">
        <v>-0.490113</v>
      </c>
    </row>
    <row r="26" spans="1:7" ht="12">
      <c r="A26" s="21" t="s">
        <v>34</v>
      </c>
      <c r="B26" s="31">
        <v>1.345727</v>
      </c>
      <c r="C26" s="15">
        <v>0.2413382</v>
      </c>
      <c r="D26" s="15">
        <v>0.4446024</v>
      </c>
      <c r="E26" s="15">
        <v>0.3998071</v>
      </c>
      <c r="F26" s="27">
        <v>1.342278</v>
      </c>
      <c r="G26" s="37">
        <v>0.6353695</v>
      </c>
    </row>
    <row r="27" spans="1:7" ht="12">
      <c r="A27" s="20" t="s">
        <v>35</v>
      </c>
      <c r="B27" s="29">
        <v>0.4472511</v>
      </c>
      <c r="C27" s="13">
        <v>-0.1617448</v>
      </c>
      <c r="D27" s="13">
        <v>-0.06314074</v>
      </c>
      <c r="E27" s="13">
        <v>0.1056095</v>
      </c>
      <c r="F27" s="25">
        <v>-0.01229775</v>
      </c>
      <c r="G27" s="35">
        <v>0.03456924</v>
      </c>
    </row>
    <row r="28" spans="1:7" ht="12">
      <c r="A28" s="20" t="s">
        <v>36</v>
      </c>
      <c r="B28" s="29">
        <v>-0.2363011</v>
      </c>
      <c r="C28" s="13">
        <v>-0.3970605</v>
      </c>
      <c r="D28" s="13">
        <v>-0.4491612</v>
      </c>
      <c r="E28" s="13">
        <v>-0.4630844</v>
      </c>
      <c r="F28" s="25">
        <v>-0.3458949</v>
      </c>
      <c r="G28" s="35">
        <v>-0.3953501</v>
      </c>
    </row>
    <row r="29" spans="1:7" ht="12">
      <c r="A29" s="20" t="s">
        <v>37</v>
      </c>
      <c r="B29" s="29">
        <v>-0.009520755</v>
      </c>
      <c r="C29" s="13">
        <v>-0.007271256</v>
      </c>
      <c r="D29" s="13">
        <v>0.0257647</v>
      </c>
      <c r="E29" s="13">
        <v>-0.006592558</v>
      </c>
      <c r="F29" s="25">
        <v>-0.02113919</v>
      </c>
      <c r="G29" s="35">
        <v>-0.001337239</v>
      </c>
    </row>
    <row r="30" spans="1:7" ht="12">
      <c r="A30" s="21" t="s">
        <v>38</v>
      </c>
      <c r="B30" s="31">
        <v>0.1987714</v>
      </c>
      <c r="C30" s="15">
        <v>0.1640396</v>
      </c>
      <c r="D30" s="15">
        <v>0.09865104</v>
      </c>
      <c r="E30" s="15">
        <v>0.07966131</v>
      </c>
      <c r="F30" s="27">
        <v>0.3216591</v>
      </c>
      <c r="G30" s="37">
        <v>0.1540368</v>
      </c>
    </row>
    <row r="31" spans="1:7" ht="12">
      <c r="A31" s="20" t="s">
        <v>39</v>
      </c>
      <c r="B31" s="29">
        <v>-0.0273577</v>
      </c>
      <c r="C31" s="13">
        <v>-0.02674782</v>
      </c>
      <c r="D31" s="13">
        <v>-0.002350219</v>
      </c>
      <c r="E31" s="13">
        <v>0.03033666</v>
      </c>
      <c r="F31" s="25">
        <v>-0.01230189</v>
      </c>
      <c r="G31" s="35">
        <v>-0.005306583</v>
      </c>
    </row>
    <row r="32" spans="1:7" ht="12">
      <c r="A32" s="20" t="s">
        <v>40</v>
      </c>
      <c r="B32" s="29">
        <v>0.002822494</v>
      </c>
      <c r="C32" s="13">
        <v>0.006870747</v>
      </c>
      <c r="D32" s="13">
        <v>-0.01452856</v>
      </c>
      <c r="E32" s="13">
        <v>-0.01916115</v>
      </c>
      <c r="F32" s="25">
        <v>-0.05495884</v>
      </c>
      <c r="G32" s="35">
        <v>-0.01336806</v>
      </c>
    </row>
    <row r="33" spans="1:7" ht="12">
      <c r="A33" s="20" t="s">
        <v>41</v>
      </c>
      <c r="B33" s="29">
        <v>0.1101129</v>
      </c>
      <c r="C33" s="13">
        <v>0.113402</v>
      </c>
      <c r="D33" s="13">
        <v>0.124996</v>
      </c>
      <c r="E33" s="13">
        <v>0.1375033</v>
      </c>
      <c r="F33" s="25">
        <v>0.09801778</v>
      </c>
      <c r="G33" s="35">
        <v>0.1194665</v>
      </c>
    </row>
    <row r="34" spans="1:7" ht="12">
      <c r="A34" s="21" t="s">
        <v>42</v>
      </c>
      <c r="B34" s="31">
        <v>0.003946524</v>
      </c>
      <c r="C34" s="15">
        <v>0.0044352</v>
      </c>
      <c r="D34" s="15">
        <v>0.007215905</v>
      </c>
      <c r="E34" s="15">
        <v>0.002231293</v>
      </c>
      <c r="F34" s="27">
        <v>-0.02525868</v>
      </c>
      <c r="G34" s="37">
        <v>0.0005299705</v>
      </c>
    </row>
    <row r="35" spans="1:7" ht="12.75" thickBot="1">
      <c r="A35" s="22" t="s">
        <v>43</v>
      </c>
      <c r="B35" s="32">
        <v>0.001518356</v>
      </c>
      <c r="C35" s="16">
        <v>-0.00622959</v>
      </c>
      <c r="D35" s="16">
        <v>-0.0009075787</v>
      </c>
      <c r="E35" s="16">
        <v>-0.01009695</v>
      </c>
      <c r="F35" s="28">
        <v>-0.002908193</v>
      </c>
      <c r="G35" s="38">
        <v>-0.004314834</v>
      </c>
    </row>
    <row r="36" spans="1:7" ht="12">
      <c r="A36" s="4" t="s">
        <v>44</v>
      </c>
      <c r="B36" s="3">
        <v>19.98596</v>
      </c>
      <c r="C36" s="3">
        <v>19.98291</v>
      </c>
      <c r="D36" s="3">
        <v>19.99512</v>
      </c>
      <c r="E36" s="3">
        <v>19.99817</v>
      </c>
      <c r="F36" s="3">
        <v>20.00732</v>
      </c>
      <c r="G36" s="3"/>
    </row>
    <row r="37" spans="1:6" ht="12">
      <c r="A37" s="4" t="s">
        <v>45</v>
      </c>
      <c r="B37" s="2">
        <v>0.3921509</v>
      </c>
      <c r="C37" s="2">
        <v>0.3748576</v>
      </c>
      <c r="D37" s="2">
        <v>0.3723145</v>
      </c>
      <c r="E37" s="2">
        <v>0.3687541</v>
      </c>
      <c r="F37" s="2">
        <v>0.3657023</v>
      </c>
    </row>
    <row r="38" spans="1:7" ht="12">
      <c r="A38" s="4" t="s">
        <v>53</v>
      </c>
      <c r="B38" s="2">
        <v>0.0002180368</v>
      </c>
      <c r="C38" s="2">
        <v>-0.0002599574</v>
      </c>
      <c r="D38" s="2">
        <v>9.73744E-05</v>
      </c>
      <c r="E38" s="2">
        <v>-3.090103E-05</v>
      </c>
      <c r="F38" s="2">
        <v>0.0001110649</v>
      </c>
      <c r="G38" s="2">
        <v>0.0003014976</v>
      </c>
    </row>
    <row r="39" spans="1:7" ht="12.75" thickBot="1">
      <c r="A39" s="4" t="s">
        <v>54</v>
      </c>
      <c r="B39" s="2">
        <v>-4.057679E-05</v>
      </c>
      <c r="C39" s="2">
        <v>-3.700818E-05</v>
      </c>
      <c r="D39" s="2">
        <v>-3.127312E-05</v>
      </c>
      <c r="E39" s="2">
        <v>0</v>
      </c>
      <c r="F39" s="2">
        <v>0.0001712247</v>
      </c>
      <c r="G39" s="2">
        <v>0.001125553</v>
      </c>
    </row>
    <row r="40" spans="2:7" ht="12.75" thickBot="1">
      <c r="B40" s="7" t="s">
        <v>46</v>
      </c>
      <c r="C40" s="18">
        <v>-0.003755</v>
      </c>
      <c r="D40" s="17" t="s">
        <v>47</v>
      </c>
      <c r="E40" s="18">
        <v>3.117274</v>
      </c>
      <c r="F40" s="17" t="s">
        <v>48</v>
      </c>
      <c r="G40" s="8">
        <v>55.057638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12.506</v>
      </c>
      <c r="C43" s="1">
        <v>12.505</v>
      </c>
      <c r="D43" s="1">
        <v>12.505</v>
      </c>
      <c r="E43" s="1">
        <v>12.505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3.14062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0.002264</v>
      </c>
      <c r="C4">
        <v>0.003755</v>
      </c>
      <c r="D4">
        <v>0.003753</v>
      </c>
      <c r="E4">
        <v>0.003757</v>
      </c>
      <c r="F4">
        <v>0.00208</v>
      </c>
      <c r="G4">
        <v>0.011705</v>
      </c>
    </row>
    <row r="5" spans="1:7" ht="12.75">
      <c r="A5" t="s">
        <v>13</v>
      </c>
      <c r="B5">
        <v>0.710126</v>
      </c>
      <c r="C5">
        <v>1.028984</v>
      </c>
      <c r="D5">
        <v>-0.189102</v>
      </c>
      <c r="E5">
        <v>-0.18026</v>
      </c>
      <c r="F5">
        <v>-2.007827</v>
      </c>
      <c r="G5">
        <v>7.357458</v>
      </c>
    </row>
    <row r="6" spans="1:7" ht="12.75">
      <c r="A6" t="s">
        <v>14</v>
      </c>
      <c r="B6" s="50">
        <v>-128.2909</v>
      </c>
      <c r="C6" s="50">
        <v>152.8713</v>
      </c>
      <c r="D6" s="50">
        <v>-57.2721</v>
      </c>
      <c r="E6" s="50">
        <v>18.17741</v>
      </c>
      <c r="F6" s="50">
        <v>-65.73678</v>
      </c>
      <c r="G6" s="50">
        <v>0.00864644</v>
      </c>
    </row>
    <row r="7" spans="1:7" ht="12.75">
      <c r="A7" t="s">
        <v>15</v>
      </c>
      <c r="B7" s="50">
        <v>10000</v>
      </c>
      <c r="C7" s="50">
        <v>10000</v>
      </c>
      <c r="D7" s="50">
        <v>10000</v>
      </c>
      <c r="E7" s="50">
        <v>10000</v>
      </c>
      <c r="F7" s="50">
        <v>10000</v>
      </c>
      <c r="G7" s="50">
        <v>10000</v>
      </c>
    </row>
    <row r="8" spans="1:7" ht="12.75">
      <c r="A8" t="s">
        <v>16</v>
      </c>
      <c r="B8" s="50">
        <v>2.200978</v>
      </c>
      <c r="C8" s="50">
        <v>2.210487</v>
      </c>
      <c r="D8" s="50">
        <v>-0.9126212</v>
      </c>
      <c r="E8" s="50">
        <v>-1.24344</v>
      </c>
      <c r="F8" s="50">
        <v>-3.620699</v>
      </c>
      <c r="G8" s="50">
        <v>-0.1500692</v>
      </c>
    </row>
    <row r="9" spans="1:7" ht="12.75">
      <c r="A9" t="s">
        <v>17</v>
      </c>
      <c r="B9" s="50">
        <v>-0.5010891</v>
      </c>
      <c r="C9" s="50">
        <v>-0.7362893</v>
      </c>
      <c r="D9" s="50">
        <v>-0.7575868</v>
      </c>
      <c r="E9" s="50">
        <v>-0.8674652</v>
      </c>
      <c r="F9" s="50">
        <v>-1.785096</v>
      </c>
      <c r="G9" s="50">
        <v>-0.8785497</v>
      </c>
    </row>
    <row r="10" spans="1:7" ht="12.75">
      <c r="A10" t="s">
        <v>18</v>
      </c>
      <c r="B10" s="50">
        <v>-0.36797</v>
      </c>
      <c r="C10" s="50">
        <v>-0.05507343</v>
      </c>
      <c r="D10" s="50">
        <v>0.3123425</v>
      </c>
      <c r="E10" s="50">
        <v>0.02346574</v>
      </c>
      <c r="F10" s="50">
        <v>-0.2271343</v>
      </c>
      <c r="G10" s="50">
        <v>-0.01612033</v>
      </c>
    </row>
    <row r="11" spans="1:7" ht="12.75">
      <c r="A11" t="s">
        <v>19</v>
      </c>
      <c r="B11" s="50">
        <v>3.441141</v>
      </c>
      <c r="C11" s="50">
        <v>1.778934</v>
      </c>
      <c r="D11" s="50">
        <v>2.573158</v>
      </c>
      <c r="E11" s="50">
        <v>1.070264</v>
      </c>
      <c r="F11" s="50">
        <v>13.88728</v>
      </c>
      <c r="G11" s="50">
        <v>3.653606</v>
      </c>
    </row>
    <row r="12" spans="1:7" ht="12.75">
      <c r="A12" t="s">
        <v>20</v>
      </c>
      <c r="B12" s="50">
        <v>-0.02064334</v>
      </c>
      <c r="C12" s="50">
        <v>-0.01783091</v>
      </c>
      <c r="D12" s="50">
        <v>0.04204441</v>
      </c>
      <c r="E12" s="50">
        <v>-0.0964051</v>
      </c>
      <c r="F12" s="50">
        <v>-0.1715618</v>
      </c>
      <c r="G12" s="50">
        <v>-0.0432359</v>
      </c>
    </row>
    <row r="13" spans="1:7" ht="12.75">
      <c r="A13" t="s">
        <v>21</v>
      </c>
      <c r="B13" s="50">
        <v>-0.1705088</v>
      </c>
      <c r="C13" s="50">
        <v>-0.1182807</v>
      </c>
      <c r="D13" s="50">
        <v>-0.06215473</v>
      </c>
      <c r="E13" s="50">
        <v>-0.1749168</v>
      </c>
      <c r="F13" s="50">
        <v>-0.3738626</v>
      </c>
      <c r="G13" s="50">
        <v>-0.160025</v>
      </c>
    </row>
    <row r="14" spans="1:7" ht="12.75">
      <c r="A14" t="s">
        <v>22</v>
      </c>
      <c r="B14" s="50">
        <v>0.02150261</v>
      </c>
      <c r="C14" s="50">
        <v>0.03276696</v>
      </c>
      <c r="D14" s="50">
        <v>0.02318041</v>
      </c>
      <c r="E14" s="50">
        <v>-0.0386192</v>
      </c>
      <c r="F14" s="50">
        <v>0.04858444</v>
      </c>
      <c r="G14" s="50">
        <v>0.01375299</v>
      </c>
    </row>
    <row r="15" spans="1:7" ht="12.75">
      <c r="A15" t="s">
        <v>23</v>
      </c>
      <c r="B15" s="50">
        <v>-0.2943316</v>
      </c>
      <c r="C15" s="50">
        <v>-0.09146027</v>
      </c>
      <c r="D15" s="50">
        <v>-0.001012097</v>
      </c>
      <c r="E15" s="50">
        <v>-0.07372841</v>
      </c>
      <c r="F15" s="50">
        <v>-0.3854793</v>
      </c>
      <c r="G15" s="50">
        <v>-0.1340531</v>
      </c>
    </row>
    <row r="16" spans="1:7" ht="12.75">
      <c r="A16" t="s">
        <v>24</v>
      </c>
      <c r="B16" s="50">
        <v>-0.001480213</v>
      </c>
      <c r="C16" s="50">
        <v>-0.0466852</v>
      </c>
      <c r="D16" s="50">
        <v>-0.0187504</v>
      </c>
      <c r="E16" s="50">
        <v>-0.01131328</v>
      </c>
      <c r="F16" s="50">
        <v>-0.01451831</v>
      </c>
      <c r="G16" s="50">
        <v>-0.02061068</v>
      </c>
    </row>
    <row r="17" spans="1:7" ht="12.75">
      <c r="A17" t="s">
        <v>25</v>
      </c>
      <c r="B17" s="50">
        <v>-0.06259164</v>
      </c>
      <c r="C17" s="50">
        <v>-0.04461109</v>
      </c>
      <c r="D17" s="50">
        <v>-0.05542653</v>
      </c>
      <c r="E17" s="50">
        <v>-0.01949298</v>
      </c>
      <c r="F17" s="50">
        <v>-0.02016623</v>
      </c>
      <c r="G17" s="50">
        <v>-0.04051678</v>
      </c>
    </row>
    <row r="18" spans="1:7" ht="12.75">
      <c r="A18" t="s">
        <v>26</v>
      </c>
      <c r="B18" s="50">
        <v>0.07439886</v>
      </c>
      <c r="C18" s="50">
        <v>0.006521666</v>
      </c>
      <c r="D18" s="50">
        <v>0.0494571</v>
      </c>
      <c r="E18" s="50">
        <v>0.03463698</v>
      </c>
      <c r="F18" s="50">
        <v>-0.007519239</v>
      </c>
      <c r="G18" s="50">
        <v>0.03158014</v>
      </c>
    </row>
    <row r="19" spans="1:7" ht="12.75">
      <c r="A19" t="s">
        <v>27</v>
      </c>
      <c r="B19" s="50">
        <v>-0.213068</v>
      </c>
      <c r="C19" s="50">
        <v>-0.2050759</v>
      </c>
      <c r="D19" s="50">
        <v>-0.217722</v>
      </c>
      <c r="E19" s="50">
        <v>-0.2067375</v>
      </c>
      <c r="F19" s="50">
        <v>-0.1533817</v>
      </c>
      <c r="G19" s="50">
        <v>-0.2027891</v>
      </c>
    </row>
    <row r="20" spans="1:7" ht="12.75">
      <c r="A20" t="s">
        <v>28</v>
      </c>
      <c r="B20" s="50">
        <v>-0.007687684</v>
      </c>
      <c r="C20" s="50">
        <v>-0.0028593</v>
      </c>
      <c r="D20" s="50">
        <v>-0.008855439</v>
      </c>
      <c r="E20" s="50">
        <v>-0.008554159</v>
      </c>
      <c r="F20" s="50">
        <v>-0.007022735</v>
      </c>
      <c r="G20" s="50">
        <v>-0.006926585</v>
      </c>
    </row>
    <row r="21" spans="1:7" ht="12.75">
      <c r="A21" t="s">
        <v>29</v>
      </c>
      <c r="B21" s="50">
        <v>23.68654</v>
      </c>
      <c r="C21" s="50">
        <v>22.08422</v>
      </c>
      <c r="D21" s="50">
        <v>18.41761</v>
      </c>
      <c r="E21" s="50">
        <v>0.9239698</v>
      </c>
      <c r="F21" s="50">
        <v>-100.4581</v>
      </c>
      <c r="G21" s="50">
        <v>0.01597241</v>
      </c>
    </row>
    <row r="22" spans="1:7" ht="12.75">
      <c r="A22" t="s">
        <v>30</v>
      </c>
      <c r="B22" s="50">
        <v>14.20253</v>
      </c>
      <c r="C22" s="50">
        <v>20.57971</v>
      </c>
      <c r="D22" s="50">
        <v>-3.782032</v>
      </c>
      <c r="E22" s="50">
        <v>-3.60521</v>
      </c>
      <c r="F22" s="50">
        <v>-40.15676</v>
      </c>
      <c r="G22" s="50">
        <v>0</v>
      </c>
    </row>
    <row r="23" spans="1:7" ht="12.75">
      <c r="A23" t="s">
        <v>31</v>
      </c>
      <c r="B23" s="50">
        <v>1.519229</v>
      </c>
      <c r="C23" s="50">
        <v>-2.342548</v>
      </c>
      <c r="D23" s="50">
        <v>-1.973485</v>
      </c>
      <c r="E23" s="50">
        <v>-2.849081</v>
      </c>
      <c r="F23" s="50">
        <v>6.760715</v>
      </c>
      <c r="G23" s="50">
        <v>-0.6027108</v>
      </c>
    </row>
    <row r="24" spans="1:7" ht="12.75">
      <c r="A24" t="s">
        <v>32</v>
      </c>
      <c r="B24" s="50">
        <v>-2.579781</v>
      </c>
      <c r="C24" s="50">
        <v>-4.077027</v>
      </c>
      <c r="D24" s="50">
        <v>-1.271401</v>
      </c>
      <c r="E24" s="50">
        <v>-2.092416</v>
      </c>
      <c r="F24" s="50">
        <v>2.31472</v>
      </c>
      <c r="G24" s="50">
        <v>-1.855973</v>
      </c>
    </row>
    <row r="25" spans="1:7" ht="12.75">
      <c r="A25" t="s">
        <v>33</v>
      </c>
      <c r="B25" s="50">
        <v>0.3483917</v>
      </c>
      <c r="C25" s="50">
        <v>-0.30448</v>
      </c>
      <c r="D25" s="50">
        <v>0.05402595</v>
      </c>
      <c r="E25" s="50">
        <v>-0.8882571</v>
      </c>
      <c r="F25" s="50">
        <v>-2.001125</v>
      </c>
      <c r="G25" s="50">
        <v>-0.490113</v>
      </c>
    </row>
    <row r="26" spans="1:7" ht="12.75">
      <c r="A26" t="s">
        <v>34</v>
      </c>
      <c r="B26" s="50">
        <v>1.345727</v>
      </c>
      <c r="C26" s="50">
        <v>0.2413382</v>
      </c>
      <c r="D26" s="50">
        <v>0.4446024</v>
      </c>
      <c r="E26" s="50">
        <v>0.3998071</v>
      </c>
      <c r="F26" s="50">
        <v>1.342278</v>
      </c>
      <c r="G26" s="50">
        <v>0.6353695</v>
      </c>
    </row>
    <row r="27" spans="1:7" ht="12.75">
      <c r="A27" t="s">
        <v>35</v>
      </c>
      <c r="B27" s="50">
        <v>0.4472511</v>
      </c>
      <c r="C27" s="50">
        <v>-0.1617448</v>
      </c>
      <c r="D27" s="50">
        <v>-0.06314074</v>
      </c>
      <c r="E27" s="50">
        <v>0.1056095</v>
      </c>
      <c r="F27" s="50">
        <v>-0.01229775</v>
      </c>
      <c r="G27" s="50">
        <v>0.03456924</v>
      </c>
    </row>
    <row r="28" spans="1:7" ht="12.75">
      <c r="A28" t="s">
        <v>36</v>
      </c>
      <c r="B28" s="50">
        <v>-0.2363011</v>
      </c>
      <c r="C28" s="50">
        <v>-0.3970605</v>
      </c>
      <c r="D28" s="50">
        <v>-0.4491612</v>
      </c>
      <c r="E28" s="50">
        <v>-0.4630844</v>
      </c>
      <c r="F28" s="50">
        <v>-0.3458949</v>
      </c>
      <c r="G28" s="50">
        <v>-0.3953501</v>
      </c>
    </row>
    <row r="29" spans="1:7" ht="12.75">
      <c r="A29" t="s">
        <v>37</v>
      </c>
      <c r="B29" s="50">
        <v>-0.009520755</v>
      </c>
      <c r="C29" s="50">
        <v>-0.007271256</v>
      </c>
      <c r="D29" s="50">
        <v>0.0257647</v>
      </c>
      <c r="E29" s="50">
        <v>-0.006592558</v>
      </c>
      <c r="F29" s="50">
        <v>-0.02113919</v>
      </c>
      <c r="G29" s="50">
        <v>-0.001337239</v>
      </c>
    </row>
    <row r="30" spans="1:7" ht="12.75">
      <c r="A30" t="s">
        <v>38</v>
      </c>
      <c r="B30" s="50">
        <v>0.1987714</v>
      </c>
      <c r="C30" s="50">
        <v>0.1640396</v>
      </c>
      <c r="D30" s="50">
        <v>0.09865104</v>
      </c>
      <c r="E30" s="50">
        <v>0.07966131</v>
      </c>
      <c r="F30" s="50">
        <v>0.3216591</v>
      </c>
      <c r="G30" s="50">
        <v>0.1540368</v>
      </c>
    </row>
    <row r="31" spans="1:7" ht="12.75">
      <c r="A31" t="s">
        <v>39</v>
      </c>
      <c r="B31" s="50">
        <v>-0.0273577</v>
      </c>
      <c r="C31" s="50">
        <v>-0.02674782</v>
      </c>
      <c r="D31" s="50">
        <v>-0.002350219</v>
      </c>
      <c r="E31" s="50">
        <v>0.03033666</v>
      </c>
      <c r="F31" s="50">
        <v>-0.01230189</v>
      </c>
      <c r="G31" s="50">
        <v>-0.005306583</v>
      </c>
    </row>
    <row r="32" spans="1:7" ht="12.75">
      <c r="A32" t="s">
        <v>40</v>
      </c>
      <c r="B32" s="50">
        <v>0.002822494</v>
      </c>
      <c r="C32" s="50">
        <v>0.006870747</v>
      </c>
      <c r="D32" s="50">
        <v>-0.01452856</v>
      </c>
      <c r="E32" s="50">
        <v>-0.01916115</v>
      </c>
      <c r="F32" s="50">
        <v>-0.05495884</v>
      </c>
      <c r="G32" s="50">
        <v>-0.01336806</v>
      </c>
    </row>
    <row r="33" spans="1:7" ht="12.75">
      <c r="A33" t="s">
        <v>41</v>
      </c>
      <c r="B33" s="50">
        <v>0.1101129</v>
      </c>
      <c r="C33" s="50">
        <v>0.113402</v>
      </c>
      <c r="D33" s="50">
        <v>0.124996</v>
      </c>
      <c r="E33" s="50">
        <v>0.1375033</v>
      </c>
      <c r="F33" s="50">
        <v>0.09801778</v>
      </c>
      <c r="G33" s="50">
        <v>0.1194665</v>
      </c>
    </row>
    <row r="34" spans="1:7" ht="12.75">
      <c r="A34" t="s">
        <v>42</v>
      </c>
      <c r="B34" s="50">
        <v>0.003946524</v>
      </c>
      <c r="C34" s="50">
        <v>0.0044352</v>
      </c>
      <c r="D34" s="50">
        <v>0.007215905</v>
      </c>
      <c r="E34" s="50">
        <v>0.002231293</v>
      </c>
      <c r="F34" s="50">
        <v>-0.02525868</v>
      </c>
      <c r="G34" s="50">
        <v>0.0005299705</v>
      </c>
    </row>
    <row r="35" spans="1:7" ht="12.75">
      <c r="A35" t="s">
        <v>43</v>
      </c>
      <c r="B35" s="50">
        <v>0.001518356</v>
      </c>
      <c r="C35" s="50">
        <v>-0.00622959</v>
      </c>
      <c r="D35" s="50">
        <v>-0.0009075787</v>
      </c>
      <c r="E35" s="50">
        <v>-0.01009695</v>
      </c>
      <c r="F35" s="50">
        <v>-0.002908193</v>
      </c>
      <c r="G35" s="50">
        <v>-0.004314834</v>
      </c>
    </row>
    <row r="36" spans="1:6" ht="12.75">
      <c r="A36" t="s">
        <v>44</v>
      </c>
      <c r="B36" s="50">
        <v>19.98596</v>
      </c>
      <c r="C36" s="50">
        <v>19.98291</v>
      </c>
      <c r="D36" s="50">
        <v>19.99512</v>
      </c>
      <c r="E36" s="50">
        <v>19.99817</v>
      </c>
      <c r="F36" s="50">
        <v>20.00732</v>
      </c>
    </row>
    <row r="37" spans="1:6" ht="12.75">
      <c r="A37" t="s">
        <v>45</v>
      </c>
      <c r="B37" s="50">
        <v>0.3921509</v>
      </c>
      <c r="C37" s="50">
        <v>0.3748576</v>
      </c>
      <c r="D37" s="50">
        <v>0.3723145</v>
      </c>
      <c r="E37" s="50">
        <v>0.3687541</v>
      </c>
      <c r="F37" s="50">
        <v>0.3657023</v>
      </c>
    </row>
    <row r="38" spans="1:7" ht="12.75">
      <c r="A38" t="s">
        <v>55</v>
      </c>
      <c r="B38" s="50">
        <v>0.0002180368</v>
      </c>
      <c r="C38" s="50">
        <v>-0.0002599574</v>
      </c>
      <c r="D38" s="50">
        <v>9.73744E-05</v>
      </c>
      <c r="E38" s="50">
        <v>-3.090103E-05</v>
      </c>
      <c r="F38" s="50">
        <v>0.0001110649</v>
      </c>
      <c r="G38" s="50">
        <v>0.0003014976</v>
      </c>
    </row>
    <row r="39" spans="1:7" ht="12.75">
      <c r="A39" t="s">
        <v>56</v>
      </c>
      <c r="B39" s="50">
        <v>-4.057679E-05</v>
      </c>
      <c r="C39" s="50">
        <v>-3.700818E-05</v>
      </c>
      <c r="D39" s="50">
        <v>-3.127312E-05</v>
      </c>
      <c r="E39" s="50">
        <v>0</v>
      </c>
      <c r="F39" s="50">
        <v>0.0001712247</v>
      </c>
      <c r="G39" s="50">
        <v>0.001125553</v>
      </c>
    </row>
    <row r="40" spans="2:7" ht="12.75">
      <c r="B40" t="s">
        <v>46</v>
      </c>
      <c r="C40">
        <v>-0.003755</v>
      </c>
      <c r="D40" t="s">
        <v>47</v>
      </c>
      <c r="E40">
        <v>3.117274</v>
      </c>
      <c r="F40" t="s">
        <v>48</v>
      </c>
      <c r="G40">
        <v>55.057638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12.506</v>
      </c>
      <c r="C44">
        <v>12.505</v>
      </c>
      <c r="D44">
        <v>12.505</v>
      </c>
      <c r="E44">
        <v>12.505</v>
      </c>
      <c r="F44">
        <v>12.506</v>
      </c>
      <c r="J44">
        <v>12.506</v>
      </c>
    </row>
    <row r="50" spans="1:7" ht="12.75">
      <c r="A50" t="s">
        <v>58</v>
      </c>
      <c r="B50">
        <f>-0.017/(B7*B7+B22*B22)*(B21*B22+B6*B7)</f>
        <v>0.00021803690069857476</v>
      </c>
      <c r="C50">
        <f>-0.017/(C7*C7+C22*C22)*(C21*C22+C6*C7)</f>
        <v>-0.00025995737178027535</v>
      </c>
      <c r="D50">
        <f>-0.017/(D7*D7+D22*D22)*(D21*D22+D6*D7)</f>
        <v>9.737439759015918E-05</v>
      </c>
      <c r="E50">
        <f>-0.017/(E7*E7+E22*E22)*(E21*E22+E6*E7)</f>
        <v>-3.0901026695749304E-05</v>
      </c>
      <c r="F50">
        <f>-0.017/(F7*F7+F22*F22)*(F21*F22+F6*F7)</f>
        <v>0.00011106494279719161</v>
      </c>
      <c r="G50">
        <f>(B50*B$4+C50*C$4+D50*D$4+E50*E$4+F50*F$4)/SUM(B$4:F$4)</f>
        <v>-1.369946809702658E-07</v>
      </c>
    </row>
    <row r="51" spans="1:7" ht="12.75">
      <c r="A51" t="s">
        <v>59</v>
      </c>
      <c r="B51">
        <f>-0.017/(B7*B7+B22*B22)*(B21*B7-B6*B22)</f>
        <v>-4.057678556232785E-05</v>
      </c>
      <c r="C51">
        <f>-0.017/(C7*C7+C22*C22)*(C21*C7-C6*C22)</f>
        <v>-3.7008189267639974E-05</v>
      </c>
      <c r="D51">
        <f>-0.017/(D7*D7+D22*D22)*(D21*D7-D6*D22)</f>
        <v>-3.1273109691233334E-05</v>
      </c>
      <c r="E51">
        <f>-0.017/(E7*E7+E22*E22)*(E21*E7-E6*E22)</f>
        <v>-1.5818891290453784E-06</v>
      </c>
      <c r="F51">
        <f>-0.017/(F7*F7+F22*F22)*(F21*F7-F6*F22)</f>
        <v>0.00017122477082523208</v>
      </c>
      <c r="G51">
        <f>(B51*B$4+C51*C$4+D51*D$4+E51*E$4+F51*F$4)/SUM(B$4:F$4)</f>
        <v>1.284382070832291E-07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10000.063710570703</v>
      </c>
      <c r="C62">
        <f>C7+(2/0.017)*(C8*C50-C23*C51)</f>
        <v>9999.92219695875</v>
      </c>
      <c r="D62">
        <f>D7+(2/0.017)*(D8*D50-D23*D51)</f>
        <v>9999.982284358535</v>
      </c>
      <c r="E62">
        <f>E7+(2/0.017)*(E8*E50-E23*E51)</f>
        <v>10000.00399019322</v>
      </c>
      <c r="F62">
        <f>F7+(2/0.017)*(F8*F50-F23*F51)</f>
        <v>9999.816501811316</v>
      </c>
    </row>
    <row r="63" spans="1:6" ht="12.75">
      <c r="A63" t="s">
        <v>67</v>
      </c>
      <c r="B63">
        <f>B8+(3/0.017)*(B9*B50-B24*B51)</f>
        <v>2.1632247409224816</v>
      </c>
      <c r="C63">
        <f>C8+(3/0.017)*(C9*C50-C24*C51)</f>
        <v>2.2176376666645874</v>
      </c>
      <c r="D63">
        <f>D8+(3/0.017)*(D9*D50-D24*D51)</f>
        <v>-0.9326559449188471</v>
      </c>
      <c r="E63">
        <f>E8+(3/0.017)*(E9*E50-E24*E51)</f>
        <v>-1.239293718497825</v>
      </c>
      <c r="F63">
        <f>F8+(3/0.017)*(F9*F50-F24*F51)</f>
        <v>-3.7256282329386017</v>
      </c>
    </row>
    <row r="64" spans="1:6" ht="12.75">
      <c r="A64" t="s">
        <v>68</v>
      </c>
      <c r="B64">
        <f>B9+(4/0.017)*(B10*B50-B25*B51)</f>
        <v>-0.5166407289523434</v>
      </c>
      <c r="C64">
        <f>C9+(4/0.017)*(C10*C50-C25*C51)</f>
        <v>-0.7355720080824674</v>
      </c>
      <c r="D64">
        <f>D9+(4/0.017)*(D10*D50-D25*D51)</f>
        <v>-0.7500329830023935</v>
      </c>
      <c r="E64">
        <f>E9+(4/0.017)*(E10*E50-E25*E51)</f>
        <v>-0.8679664328725796</v>
      </c>
      <c r="F64">
        <f>F9+(4/0.017)*(F10*F50-F25*F51)</f>
        <v>-1.7104099972986206</v>
      </c>
    </row>
    <row r="65" spans="1:6" ht="12.75">
      <c r="A65" t="s">
        <v>69</v>
      </c>
      <c r="B65">
        <f>B10+(5/0.017)*(B11*B50-B26*B51)</f>
        <v>-0.13123441340846206</v>
      </c>
      <c r="C65">
        <f>C10+(5/0.017)*(C11*C50-C26*C51)</f>
        <v>-0.18846034689042968</v>
      </c>
      <c r="D65">
        <f>D10+(5/0.017)*(D11*D50-D26*D51)</f>
        <v>0.39012597346426015</v>
      </c>
      <c r="E65">
        <f>E10+(5/0.017)*(E11*E50-E26*E51)</f>
        <v>0.013924620608736976</v>
      </c>
      <c r="F65">
        <f>F10+(5/0.017)*(F11*F50-F26*F51)</f>
        <v>0.1589123811396566</v>
      </c>
    </row>
    <row r="66" spans="1:6" ht="12.75">
      <c r="A66" t="s">
        <v>70</v>
      </c>
      <c r="B66">
        <f>B11+(6/0.017)*(B12*B50-B27*B51)</f>
        <v>3.445957588977723</v>
      </c>
      <c r="C66">
        <f>C11+(6/0.017)*(C12*C50-C27*C51)</f>
        <v>1.7784573156453862</v>
      </c>
      <c r="D66">
        <f>D11+(6/0.017)*(D12*D50-D27*D51)</f>
        <v>2.573906038285098</v>
      </c>
      <c r="E66">
        <f>E11+(6/0.017)*(E12*E50-E27*E51)</f>
        <v>1.0713743808548284</v>
      </c>
      <c r="F66">
        <f>F11+(6/0.017)*(F12*F50-F27*F51)</f>
        <v>13.881298062796082</v>
      </c>
    </row>
    <row r="67" spans="1:6" ht="12.75">
      <c r="A67" t="s">
        <v>71</v>
      </c>
      <c r="B67">
        <f>B12+(7/0.017)*(B13*B50-B28*B51)</f>
        <v>-0.03989974267627808</v>
      </c>
      <c r="C67">
        <f>C12+(7/0.017)*(C13*C50-C28*C51)</f>
        <v>-0.011220665977212226</v>
      </c>
      <c r="D67">
        <f>D12+(7/0.017)*(D13*D50-D28*D51)</f>
        <v>0.03376837305444559</v>
      </c>
      <c r="E67">
        <f>E12+(7/0.017)*(E13*E50-E28*E51)</f>
        <v>-0.09448110448841107</v>
      </c>
      <c r="F67">
        <f>F12+(7/0.017)*(F13*F50-F28*F51)</f>
        <v>-0.1642724337121323</v>
      </c>
    </row>
    <row r="68" spans="1:6" ht="12.75">
      <c r="A68" t="s">
        <v>72</v>
      </c>
      <c r="B68">
        <f>B13+(8/0.017)*(B14*B50-B29*B51)</f>
        <v>-0.16848431020832766</v>
      </c>
      <c r="C68">
        <f>C13+(8/0.017)*(C14*C50-C29*C51)</f>
        <v>-0.12241581003345453</v>
      </c>
      <c r="D68">
        <f>D13+(8/0.017)*(D14*D50-D29*D51)</f>
        <v>-0.06071335552992724</v>
      </c>
      <c r="E68">
        <f>E13+(8/0.017)*(E14*E50-E29*E51)</f>
        <v>-0.17436012036031262</v>
      </c>
      <c r="F68">
        <f>F13+(8/0.017)*(F14*F50-F29*F51)</f>
        <v>-0.36961997364112253</v>
      </c>
    </row>
    <row r="69" spans="1:6" ht="12.75">
      <c r="A69" t="s">
        <v>73</v>
      </c>
      <c r="B69">
        <f>B14+(9/0.017)*(B15*B50-B30*B51)</f>
        <v>-0.008202496371256498</v>
      </c>
      <c r="C69">
        <f>C14+(9/0.017)*(C15*C50-C30*C51)</f>
        <v>0.048568090575371814</v>
      </c>
      <c r="D69">
        <f>D14+(9/0.017)*(D15*D50-D30*D51)</f>
        <v>0.024761536596151056</v>
      </c>
      <c r="E69">
        <f>E14+(9/0.017)*(E15*E50-E30*E51)</f>
        <v>-0.03734633586273783</v>
      </c>
      <c r="F69">
        <f>F14+(9/0.017)*(F15*F50-F30*F51)</f>
        <v>-0.003239276398127461</v>
      </c>
    </row>
    <row r="70" spans="1:6" ht="12.75">
      <c r="A70" t="s">
        <v>74</v>
      </c>
      <c r="B70">
        <f>B15+(10/0.017)*(B16*B50-B31*B51)</f>
        <v>-0.29517444034192486</v>
      </c>
      <c r="C70">
        <f>C15+(10/0.017)*(C16*C50-C31*C51)</f>
        <v>-0.08490363852471779</v>
      </c>
      <c r="D70">
        <f>D15+(10/0.017)*(D16*D50-D31*D51)</f>
        <v>-0.002129336741858789</v>
      </c>
      <c r="E70">
        <f>E15+(10/0.017)*(E16*E50-E31*E51)</f>
        <v>-0.07349453870590468</v>
      </c>
      <c r="F70">
        <f>F15+(10/0.017)*(F16*F50-F31*F51)</f>
        <v>-0.38518876292570275</v>
      </c>
    </row>
    <row r="71" spans="1:6" ht="12.75">
      <c r="A71" t="s">
        <v>75</v>
      </c>
      <c r="B71">
        <f>B16+(11/0.017)*(B17*B50-B32*B51)</f>
        <v>-0.010236704416233635</v>
      </c>
      <c r="C71">
        <f>C16+(11/0.017)*(C17*C50-C32*C51)</f>
        <v>-0.039016740485033334</v>
      </c>
      <c r="D71">
        <f>D16+(11/0.017)*(D17*D50-D32*D51)</f>
        <v>-0.022536650612810828</v>
      </c>
      <c r="E71">
        <f>E16+(11/0.017)*(E17*E50-E32*E51)</f>
        <v>-0.01094313499498696</v>
      </c>
      <c r="F71">
        <f>F16+(11/0.017)*(F17*F50-F32*F51)</f>
        <v>-0.009878540021953442</v>
      </c>
    </row>
    <row r="72" spans="1:6" ht="12.75">
      <c r="A72" t="s">
        <v>76</v>
      </c>
      <c r="B72">
        <f>B17+(12/0.017)*(B18*B50-B33*B51)</f>
        <v>-0.04798712867233891</v>
      </c>
      <c r="C72">
        <f>C17+(12/0.017)*(C18*C50-C33*C51)</f>
        <v>-0.042845362334348144</v>
      </c>
      <c r="D72">
        <f>D17+(12/0.017)*(D18*D50-D33*D51)</f>
        <v>-0.049267798984925885</v>
      </c>
      <c r="E72">
        <f>E17+(12/0.017)*(E18*E50-E33*E51)</f>
        <v>-0.020094958777526307</v>
      </c>
      <c r="F72">
        <f>F17+(12/0.017)*(F18*F50-F33*F51)</f>
        <v>-0.032602603482384536</v>
      </c>
    </row>
    <row r="73" spans="1:6" ht="12.75">
      <c r="A73" t="s">
        <v>77</v>
      </c>
      <c r="B73">
        <f>B18+(13/0.017)*(B19*B50-B34*B51)</f>
        <v>0.038995616570604026</v>
      </c>
      <c r="C73">
        <f>C18+(13/0.017)*(C19*C50-C34*C51)</f>
        <v>0.047414413006275725</v>
      </c>
      <c r="D73">
        <f>D18+(13/0.017)*(D19*D50-D34*D51)</f>
        <v>0.03341748220905909</v>
      </c>
      <c r="E73">
        <f>E18+(13/0.017)*(E19*E50-E34*E51)</f>
        <v>0.0395249269788522</v>
      </c>
      <c r="F73">
        <f>F18+(13/0.017)*(F19*F50-F34*F51)</f>
        <v>-0.017238970444102688</v>
      </c>
    </row>
    <row r="74" spans="1:6" ht="12.75">
      <c r="A74" t="s">
        <v>78</v>
      </c>
      <c r="B74">
        <f>B19+(14/0.017)*(B20*B50-B35*B51)</f>
        <v>-0.21439766135407473</v>
      </c>
      <c r="C74">
        <f>C19+(14/0.017)*(C20*C50-C35*C51)</f>
        <v>-0.2046536350739458</v>
      </c>
      <c r="D74">
        <f>D19+(14/0.017)*(D20*D50-D35*D51)</f>
        <v>-0.21845549775574347</v>
      </c>
      <c r="E74">
        <f>E19+(14/0.017)*(E20*E50-E35*E51)</f>
        <v>-0.20653296820220704</v>
      </c>
      <c r="F74">
        <f>F19+(14/0.017)*(F20*F50-F35*F51)</f>
        <v>-0.15361395586680002</v>
      </c>
    </row>
    <row r="75" spans="1:6" ht="12.75">
      <c r="A75" t="s">
        <v>79</v>
      </c>
      <c r="B75" s="50">
        <f>B20</f>
        <v>-0.007687684</v>
      </c>
      <c r="C75" s="50">
        <f>C20</f>
        <v>-0.0028593</v>
      </c>
      <c r="D75" s="50">
        <f>D20</f>
        <v>-0.008855439</v>
      </c>
      <c r="E75" s="50">
        <f>E20</f>
        <v>-0.008554159</v>
      </c>
      <c r="F75" s="50">
        <f>F20</f>
        <v>-0.007022735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14.230993455326821</v>
      </c>
      <c r="C82">
        <f>C22+(2/0.017)*(C8*C51+C23*C50)</f>
        <v>20.641728411774057</v>
      </c>
      <c r="D82">
        <f>D22+(2/0.017)*(D8*D51+D23*D50)</f>
        <v>-3.801282165898126</v>
      </c>
      <c r="E82">
        <f>E22+(2/0.017)*(E8*E51+E23*E50)</f>
        <v>-3.5946209985578856</v>
      </c>
      <c r="F82">
        <f>F22+(2/0.017)*(F8*F51+F23*F50)</f>
        <v>-40.14135705079518</v>
      </c>
    </row>
    <row r="83" spans="1:6" ht="12.75">
      <c r="A83" t="s">
        <v>82</v>
      </c>
      <c r="B83">
        <f>B23+(3/0.017)*(B9*B51+B24*B50)</f>
        <v>1.4235546113948088</v>
      </c>
      <c r="C83">
        <f>C23+(3/0.017)*(C9*C51+C24*C50)</f>
        <v>-2.1507064781116423</v>
      </c>
      <c r="D83">
        <f>D23+(3/0.017)*(D9*D51+D24*D50)</f>
        <v>-1.991151437301205</v>
      </c>
      <c r="E83">
        <f>E23+(3/0.017)*(E9*E51+E24*E50)</f>
        <v>-2.8374286406274734</v>
      </c>
      <c r="F83">
        <f>F23+(3/0.017)*(F9*F51+F24*F50)</f>
        <v>6.75214410427479</v>
      </c>
    </row>
    <row r="84" spans="1:6" ht="12.75">
      <c r="A84" t="s">
        <v>83</v>
      </c>
      <c r="B84">
        <f>B24+(4/0.017)*(B10*B51+B25*B50)</f>
        <v>-2.5583943444045936</v>
      </c>
      <c r="C84">
        <f>C24+(4/0.017)*(C10*C51+C25*C50)</f>
        <v>-4.057923473298655</v>
      </c>
      <c r="D84">
        <f>D24+(4/0.017)*(D10*D51+D25*D50)</f>
        <v>-1.2724615122184113</v>
      </c>
      <c r="E84">
        <f>E24+(4/0.017)*(E10*E51+E25*E50)</f>
        <v>-2.08596636796217</v>
      </c>
      <c r="F84">
        <f>F24+(4/0.017)*(F10*F51+F25*F50)</f>
        <v>2.253273917148452</v>
      </c>
    </row>
    <row r="85" spans="1:6" ht="12.75">
      <c r="A85" t="s">
        <v>84</v>
      </c>
      <c r="B85">
        <f>B25+(5/0.017)*(B11*B51+B26*B50)</f>
        <v>0.39362337759401667</v>
      </c>
      <c r="C85">
        <f>C25+(5/0.017)*(C11*C51+C26*C50)</f>
        <v>-0.3422955206908301</v>
      </c>
      <c r="D85">
        <f>D25+(5/0.017)*(D11*D51+D26*D50)</f>
        <v>0.0430913142589013</v>
      </c>
      <c r="E85">
        <f>E25+(5/0.017)*(E11*E51+E26*E50)</f>
        <v>-0.8923887143697232</v>
      </c>
      <c r="F85">
        <f>F25+(5/0.017)*(F11*F51+F26*F50)</f>
        <v>-1.2579113633312478</v>
      </c>
    </row>
    <row r="86" spans="1:6" ht="12.75">
      <c r="A86" t="s">
        <v>85</v>
      </c>
      <c r="B86">
        <f>B26+(6/0.017)*(B12*B51+B27*B50)</f>
        <v>1.3804404884912347</v>
      </c>
      <c r="C86">
        <f>C26+(6/0.017)*(C12*C51+C27*C50)</f>
        <v>0.2564111327526661</v>
      </c>
      <c r="D86">
        <f>D26+(6/0.017)*(D12*D51+D27*D50)</f>
        <v>0.4419683467176247</v>
      </c>
      <c r="E86">
        <f>E26+(6/0.017)*(E12*E51+E27*E50)</f>
        <v>0.3987091212473588</v>
      </c>
      <c r="F86">
        <f>F26+(6/0.017)*(F12*F51+F27*F50)</f>
        <v>1.3314280663102418</v>
      </c>
    </row>
    <row r="87" spans="1:6" ht="12.75">
      <c r="A87" t="s">
        <v>86</v>
      </c>
      <c r="B87">
        <f>B27+(7/0.017)*(B13*B51+B28*B50)</f>
        <v>0.4288848868687636</v>
      </c>
      <c r="C87">
        <f>C27+(7/0.017)*(C13*C51+C28*C50)</f>
        <v>-0.11744049942055901</v>
      </c>
      <c r="D87">
        <f>D27+(7/0.017)*(D13*D51+D28*D50)</f>
        <v>-0.08034963453366342</v>
      </c>
      <c r="E87">
        <f>E27+(7/0.017)*(E13*E51+E28*E50)</f>
        <v>0.11161569863166748</v>
      </c>
      <c r="F87">
        <f>F27+(7/0.017)*(F13*F51+F28*F50)</f>
        <v>-0.05447535864778</v>
      </c>
    </row>
    <row r="88" spans="1:6" ht="12.75">
      <c r="A88" t="s">
        <v>87</v>
      </c>
      <c r="B88">
        <f>B28+(8/0.017)*(B14*B51+B29*B50)</f>
        <v>-0.2376885742152992</v>
      </c>
      <c r="C88">
        <f>C28+(8/0.017)*(C14*C51+C29*C50)</f>
        <v>-0.39674164318028404</v>
      </c>
      <c r="D88">
        <f>D28+(8/0.017)*(D14*D51+D29*D50)</f>
        <v>-0.4483217182884831</v>
      </c>
      <c r="E88">
        <f>E28+(8/0.017)*(E14*E51+E29*E50)</f>
        <v>-0.4629597844219277</v>
      </c>
      <c r="F88">
        <f>F28+(8/0.017)*(F14*F51+F29*F50)</f>
        <v>-0.34308500038750905</v>
      </c>
    </row>
    <row r="89" spans="1:6" ht="12.75">
      <c r="A89" t="s">
        <v>88</v>
      </c>
      <c r="B89">
        <f>B29+(9/0.017)*(B15*B51+B30*B50)</f>
        <v>0.019746466881670692</v>
      </c>
      <c r="C89">
        <f>C29+(9/0.017)*(C15*C51+C30*C50)</f>
        <v>-0.028055180630077874</v>
      </c>
      <c r="D89">
        <f>D29+(9/0.017)*(D15*D51+D30*D50)</f>
        <v>0.030867031359369225</v>
      </c>
      <c r="E89">
        <f>E29+(9/0.017)*(E15*E51+E30*E50)</f>
        <v>-0.007834021227636944</v>
      </c>
      <c r="F89">
        <f>F29+(9/0.017)*(F15*F51+F30*F50)</f>
        <v>-0.03716901337223957</v>
      </c>
    </row>
    <row r="90" spans="1:6" ht="12.75">
      <c r="A90" t="s">
        <v>89</v>
      </c>
      <c r="B90">
        <f>B30+(10/0.017)*(B16*B51+B31*B50)</f>
        <v>0.19529791421602716</v>
      </c>
      <c r="C90">
        <f>C30+(10/0.017)*(C16*C51+C31*C50)</f>
        <v>0.1691460868856762</v>
      </c>
      <c r="D90">
        <f>D30+(10/0.017)*(D16*D51+D31*D50)</f>
        <v>0.09886135303330856</v>
      </c>
      <c r="E90">
        <f>E30+(10/0.017)*(E16*E51+E31*E50)</f>
        <v>0.07912040553772116</v>
      </c>
      <c r="F90">
        <f>F30+(10/0.017)*(F16*F51+F31*F50)</f>
        <v>0.31939309822843115</v>
      </c>
    </row>
    <row r="91" spans="1:6" ht="12.75">
      <c r="A91" t="s">
        <v>90</v>
      </c>
      <c r="B91">
        <f>B31+(11/0.017)*(B17*B51+B32*B50)</f>
        <v>-0.0253161159187634</v>
      </c>
      <c r="C91">
        <f>C31+(11/0.017)*(C17*C51+C32*C50)</f>
        <v>-0.026835254257143903</v>
      </c>
      <c r="D91">
        <f>D31+(11/0.017)*(D17*D51+D32*D50)</f>
        <v>-0.002144033592878737</v>
      </c>
      <c r="E91">
        <f>E31+(11/0.017)*(E17*E51+E32*E50)</f>
        <v>0.030739735549946207</v>
      </c>
      <c r="F91">
        <f>F31+(11/0.017)*(F17*F51+F32*F50)</f>
        <v>-0.018485804343561656</v>
      </c>
    </row>
    <row r="92" spans="1:6" ht="12.75">
      <c r="A92" t="s">
        <v>91</v>
      </c>
      <c r="B92">
        <f>B32+(12/0.017)*(B18*B51+B33*B50)</f>
        <v>0.017638829662092077</v>
      </c>
      <c r="C92">
        <f>C32+(12/0.017)*(C18*C51+C33*C50)</f>
        <v>-0.014108811299502439</v>
      </c>
      <c r="D92">
        <f>D32+(12/0.017)*(D18*D51+D33*D50)</f>
        <v>-0.0070287485497393595</v>
      </c>
      <c r="E92">
        <f>E32+(12/0.017)*(E18*E51+E33*E50)</f>
        <v>-0.022199115886714294</v>
      </c>
      <c r="F92">
        <f>F32+(12/0.017)*(F18*F51+F33*F50)</f>
        <v>-0.04818317471464525</v>
      </c>
    </row>
    <row r="93" spans="1:6" ht="12.75">
      <c r="A93" t="s">
        <v>92</v>
      </c>
      <c r="B93">
        <f>B33+(13/0.017)*(B19*B51+B34*B50)</f>
        <v>0.11738227242940741</v>
      </c>
      <c r="C93">
        <f>C33+(13/0.017)*(C19*C51+C34*C50)</f>
        <v>0.11832404836585014</v>
      </c>
      <c r="D93">
        <f>D33+(13/0.017)*(D19*D51+D34*D50)</f>
        <v>0.13074007935754633</v>
      </c>
      <c r="E93">
        <f>E33+(13/0.017)*(E19*E51+E34*E50)</f>
        <v>0.13770066031002004</v>
      </c>
      <c r="F93">
        <f>F33+(13/0.017)*(F19*F51+F34*F50)</f>
        <v>0.07578923272658694</v>
      </c>
    </row>
    <row r="94" spans="1:6" ht="12.75">
      <c r="A94" t="s">
        <v>93</v>
      </c>
      <c r="B94">
        <f>B34+(14/0.017)*(B20*B51+B35*B50)</f>
        <v>0.0044760527047943725</v>
      </c>
      <c r="C94">
        <f>C34+(14/0.017)*(C20*C51+C35*C50)</f>
        <v>0.005855990295846064</v>
      </c>
      <c r="D94">
        <f>D34+(14/0.017)*(D20*D51+D35*D50)</f>
        <v>0.007371191506144713</v>
      </c>
      <c r="E94">
        <f>E34+(14/0.017)*(E20*E51+E35*E50)</f>
        <v>0.0024993829962801297</v>
      </c>
      <c r="F94">
        <f>F34+(14/0.017)*(F20*F51+F35*F50)</f>
        <v>-0.026514944865989022</v>
      </c>
    </row>
    <row r="95" spans="1:6" ht="12.75">
      <c r="A95" t="s">
        <v>94</v>
      </c>
      <c r="B95" s="50">
        <f>B35</f>
        <v>0.001518356</v>
      </c>
      <c r="C95" s="50">
        <f>C35</f>
        <v>-0.00622959</v>
      </c>
      <c r="D95" s="50">
        <f>D35</f>
        <v>-0.0009075787</v>
      </c>
      <c r="E95" s="50">
        <f>E35</f>
        <v>-0.01009695</v>
      </c>
      <c r="F95" s="50">
        <f>F35</f>
        <v>-0.002908193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67</v>
      </c>
      <c r="B103">
        <f>B63*10000/B62</f>
        <v>2.163210958982007</v>
      </c>
      <c r="C103">
        <f>C63*10000/C62</f>
        <v>2.2176549206943146</v>
      </c>
      <c r="D103">
        <f>D63*10000/D62</f>
        <v>-0.9326575971816072</v>
      </c>
      <c r="E103">
        <f>E63*10000/E62</f>
        <v>-1.239293223995883</v>
      </c>
      <c r="F103">
        <f>F63*10000/F62</f>
        <v>-3.7256965987963486</v>
      </c>
      <c r="G103">
        <f>AVERAGE(C103:E103)</f>
        <v>0.015234699838941509</v>
      </c>
      <c r="H103">
        <f>STDEV(C103:E103)</f>
        <v>1.9135039780027683</v>
      </c>
      <c r="I103">
        <f>(B103*B4+C103*C4+D103*D4+E103*E4+F103*F4)/SUM(B4:F4)</f>
        <v>-0.1717556340527319</v>
      </c>
      <c r="K103">
        <f>(LN(H103)+LN(H123))/2-LN(K114*K115^3)</f>
        <v>-3.953706577567633</v>
      </c>
    </row>
    <row r="104" spans="1:11" ht="12.75">
      <c r="A104" t="s">
        <v>68</v>
      </c>
      <c r="B104">
        <f>B64*10000/B62</f>
        <v>-0.5166374374257449</v>
      </c>
      <c r="C104">
        <f>C64*10000/C62</f>
        <v>-0.7355777311009228</v>
      </c>
      <c r="D104">
        <f>D64*10000/D62</f>
        <v>-0.7500343117362888</v>
      </c>
      <c r="E104">
        <f>E64*10000/E62</f>
        <v>-0.8679660865373402</v>
      </c>
      <c r="F104">
        <f>F64*10000/F62</f>
        <v>-1.7104413835881944</v>
      </c>
      <c r="G104">
        <f>AVERAGE(C104:E104)</f>
        <v>-0.7845260431248505</v>
      </c>
      <c r="H104">
        <f>STDEV(C104:E104)</f>
        <v>0.07262182051164412</v>
      </c>
      <c r="I104">
        <f>(B104*B4+C104*C4+D104*D4+E104*E4+F104*F4)/SUM(B4:F4)</f>
        <v>-0.8690695736784148</v>
      </c>
      <c r="K104">
        <f>(LN(H104)+LN(H124))/2-LN(K114*K115^4)</f>
        <v>-4.418829855381856</v>
      </c>
    </row>
    <row r="105" spans="1:11" ht="12.75">
      <c r="A105" t="s">
        <v>69</v>
      </c>
      <c r="B105">
        <f>B65*10000/B62</f>
        <v>-0.13123357731185148</v>
      </c>
      <c r="C105">
        <f>C65*10000/C62</f>
        <v>-0.18846181318065217</v>
      </c>
      <c r="D105">
        <f>D65*10000/D62</f>
        <v>0.39012666459867174</v>
      </c>
      <c r="E105">
        <f>E65*10000/E62</f>
        <v>0.013924615052546519</v>
      </c>
      <c r="F105">
        <f>F65*10000/F62</f>
        <v>0.15891529720657577</v>
      </c>
      <c r="G105">
        <f>AVERAGE(C105:E105)</f>
        <v>0.0718631554901887</v>
      </c>
      <c r="H105">
        <f>STDEV(C105:E105)</f>
        <v>0.29361337249141434</v>
      </c>
      <c r="I105">
        <f>(B105*B4+C105*C4+D105*D4+E105*E4+F105*F4)/SUM(B4:F4)</f>
        <v>0.05395714278003262</v>
      </c>
      <c r="K105">
        <f>(LN(H105)+LN(H125))/2-LN(K114*K115^5)</f>
        <v>-3.686022164712336</v>
      </c>
    </row>
    <row r="106" spans="1:11" ht="12.75">
      <c r="A106" t="s">
        <v>70</v>
      </c>
      <c r="B106">
        <f>B66*10000/B62</f>
        <v>3.4459356347251338</v>
      </c>
      <c r="C106">
        <f>C66*10000/C62</f>
        <v>1.7784711526918315</v>
      </c>
      <c r="D106">
        <f>D66*10000/D62</f>
        <v>2.5739105981328296</v>
      </c>
      <c r="E106">
        <f>E66*10000/E62</f>
        <v>1.0713739533559201</v>
      </c>
      <c r="F106">
        <f>F66*10000/F62</f>
        <v>13.881552786775332</v>
      </c>
      <c r="G106">
        <f>AVERAGE(C106:E106)</f>
        <v>1.8079185680601937</v>
      </c>
      <c r="H106">
        <f>STDEV(C106:E106)</f>
        <v>0.7517010409253608</v>
      </c>
      <c r="I106">
        <f>(B106*B4+C106*C4+D106*D4+E106*E4+F106*F4)/SUM(B4:F4)</f>
        <v>3.654201144815102</v>
      </c>
      <c r="K106">
        <f>(LN(H106)+LN(H126))/2-LN(K114*K115^6)</f>
        <v>-3.4134150631941482</v>
      </c>
    </row>
    <row r="107" spans="1:11" ht="12.75">
      <c r="A107" t="s">
        <v>71</v>
      </c>
      <c r="B107">
        <f>B67*10000/B62</f>
        <v>-0.03989948847435993</v>
      </c>
      <c r="C107">
        <f>C67*10000/C62</f>
        <v>-0.011220753278085239</v>
      </c>
      <c r="D107">
        <f>D67*10000/D62</f>
        <v>0.03376843287739056</v>
      </c>
      <c r="E107">
        <f>E67*10000/E62</f>
        <v>-0.09448106678863986</v>
      </c>
      <c r="F107">
        <f>F67*10000/F62</f>
        <v>-0.16427544813685013</v>
      </c>
      <c r="G107">
        <f>AVERAGE(C107:E107)</f>
        <v>-0.023977795729778182</v>
      </c>
      <c r="H107">
        <f>STDEV(C107:E107)</f>
        <v>0.06506950238193393</v>
      </c>
      <c r="I107">
        <f>(B107*B4+C107*C4+D107*D4+E107*E4+F107*F4)/SUM(B4:F4)</f>
        <v>-0.04499915061348468</v>
      </c>
      <c r="K107">
        <f>(LN(H107)+LN(H127))/2-LN(K114*K115^7)</f>
        <v>-3.9274555479651223</v>
      </c>
    </row>
    <row r="108" spans="1:9" ht="12.75">
      <c r="A108" t="s">
        <v>72</v>
      </c>
      <c r="B108">
        <f>B68*10000/B62</f>
        <v>-0.16848323679201066</v>
      </c>
      <c r="C108">
        <f>C68*10000/C62</f>
        <v>-0.12241676247309655</v>
      </c>
      <c r="D108">
        <f>D68*10000/D62</f>
        <v>-0.06071346308772166</v>
      </c>
      <c r="E108">
        <f>E68*10000/E62</f>
        <v>-0.17436005078728337</v>
      </c>
      <c r="F108">
        <f>F68*10000/F62</f>
        <v>-0.3696267562251482</v>
      </c>
      <c r="G108">
        <f>AVERAGE(C108:E108)</f>
        <v>-0.1191634254493672</v>
      </c>
      <c r="H108">
        <f>STDEV(C108:E108)</f>
        <v>0.05689310041895247</v>
      </c>
      <c r="I108">
        <f>(B108*B4+C108*C4+D108*D4+E108*E4+F108*F4)/SUM(B4:F4)</f>
        <v>-0.159707411231209</v>
      </c>
    </row>
    <row r="109" spans="1:9" ht="12.75">
      <c r="A109" t="s">
        <v>73</v>
      </c>
      <c r="B109">
        <f>B69*10000/B62</f>
        <v>-0.00820244411301694</v>
      </c>
      <c r="C109">
        <f>C69*10000/C62</f>
        <v>0.04856846845282726</v>
      </c>
      <c r="D109">
        <f>D69*10000/D62</f>
        <v>0.024761580462879216</v>
      </c>
      <c r="E109">
        <f>E69*10000/E62</f>
        <v>-0.03734632096083416</v>
      </c>
      <c r="F109">
        <f>F69*10000/F62</f>
        <v>-0.0032393358393533666</v>
      </c>
      <c r="G109">
        <f>AVERAGE(C109:E109)</f>
        <v>0.01199457598495744</v>
      </c>
      <c r="H109">
        <f>STDEV(C109:E109)</f>
        <v>0.04435746907233215</v>
      </c>
      <c r="I109">
        <f>(B109*B4+C109*C4+D109*D4+E109*E4+F109*F4)/SUM(B4:F4)</f>
        <v>0.00702713374655473</v>
      </c>
    </row>
    <row r="110" spans="1:11" ht="12.75">
      <c r="A110" t="s">
        <v>74</v>
      </c>
      <c r="B110">
        <f>B70*10000/B62</f>
        <v>-0.2951725597807009</v>
      </c>
      <c r="C110">
        <f>C70*10000/C62</f>
        <v>-0.08490429910598635</v>
      </c>
      <c r="D110">
        <f>D70*10000/D62</f>
        <v>-0.0021293405141220995</v>
      </c>
      <c r="E110">
        <f>E70*10000/E62</f>
        <v>-0.07349450938017538</v>
      </c>
      <c r="F110">
        <f>F70*10000/F62</f>
        <v>-0.3851958311994341</v>
      </c>
      <c r="G110">
        <f>AVERAGE(C110:E110)</f>
        <v>-0.05350938300009461</v>
      </c>
      <c r="H110">
        <f>STDEV(C110:E110)</f>
        <v>0.04486064421953902</v>
      </c>
      <c r="I110">
        <f>(B110*B4+C110*C4+D110*D4+E110*E4+F110*F4)/SUM(B4:F4)</f>
        <v>-0.13276980806407376</v>
      </c>
      <c r="K110">
        <f>EXP(AVERAGE(K103:K107))</f>
        <v>0.02065318277804968</v>
      </c>
    </row>
    <row r="111" spans="1:9" ht="12.75">
      <c r="A111" t="s">
        <v>75</v>
      </c>
      <c r="B111">
        <f>B71*10000/B62</f>
        <v>-0.010236639198021097</v>
      </c>
      <c r="C111">
        <f>C71*10000/C62</f>
        <v>-0.0390170440495021</v>
      </c>
      <c r="D111">
        <f>D71*10000/D62</f>
        <v>-0.022536690538003765</v>
      </c>
      <c r="E111">
        <f>E71*10000/E62</f>
        <v>-0.010943130628466396</v>
      </c>
      <c r="F111">
        <f>F71*10000/F62</f>
        <v>-0.009878721294699851</v>
      </c>
      <c r="G111">
        <f>AVERAGE(C111:E111)</f>
        <v>-0.02416562173865742</v>
      </c>
      <c r="H111">
        <f>STDEV(C111:E111)</f>
        <v>0.014107665162432058</v>
      </c>
      <c r="I111">
        <f>(B111*B4+C111*C4+D111*D4+E111*E4+F111*F4)/SUM(B4:F4)</f>
        <v>-0.02023999187670268</v>
      </c>
    </row>
    <row r="112" spans="1:9" ht="12.75">
      <c r="A112" t="s">
        <v>76</v>
      </c>
      <c r="B112">
        <f>B72*10000/B62</f>
        <v>-0.0479868229455513</v>
      </c>
      <c r="C112">
        <f>C72*10000/C62</f>
        <v>-0.04284569568689103</v>
      </c>
      <c r="D112">
        <f>D72*10000/D62</f>
        <v>-0.04926788626614677</v>
      </c>
      <c r="E112">
        <f>E72*10000/E62</f>
        <v>-0.020094950759252682</v>
      </c>
      <c r="F112">
        <f>F72*10000/F62</f>
        <v>-0.03260320174523109</v>
      </c>
      <c r="G112">
        <f>AVERAGE(C112:E112)</f>
        <v>-0.037402844237430156</v>
      </c>
      <c r="H112">
        <f>STDEV(C112:E112)</f>
        <v>0.015329172040525372</v>
      </c>
      <c r="I112">
        <f>(B112*B4+C112*C4+D112*D4+E112*E4+F112*F4)/SUM(B4:F4)</f>
        <v>-0.03829467110272572</v>
      </c>
    </row>
    <row r="113" spans="1:9" ht="12.75">
      <c r="A113" t="s">
        <v>77</v>
      </c>
      <c r="B113">
        <f>B73*10000/B62</f>
        <v>0.0389953681288882</v>
      </c>
      <c r="C113">
        <f>C73*10000/C62</f>
        <v>0.04741478190769898</v>
      </c>
      <c r="D113">
        <f>D73*10000/D62</f>
        <v>0.03341754141037731</v>
      </c>
      <c r="E113">
        <f>E73*10000/E62</f>
        <v>0.039524911207648936</v>
      </c>
      <c r="F113">
        <f>F73*10000/F62</f>
        <v>-0.017239286781892557</v>
      </c>
      <c r="G113">
        <f>AVERAGE(C113:E113)</f>
        <v>0.04011907817524175</v>
      </c>
      <c r="H113">
        <f>STDEV(C113:E113)</f>
        <v>0.007017511038395207</v>
      </c>
      <c r="I113">
        <f>(B113*B4+C113*C4+D113*D4+E113*E4+F113*F4)/SUM(B4:F4)</f>
        <v>0.03231350037293607</v>
      </c>
    </row>
    <row r="114" spans="1:11" ht="12.75">
      <c r="A114" t="s">
        <v>78</v>
      </c>
      <c r="B114">
        <f>B74*10000/B62</f>
        <v>-0.21439629542304092</v>
      </c>
      <c r="C114">
        <f>C74*10000/C62</f>
        <v>-0.20465522735385536</v>
      </c>
      <c r="D114">
        <f>D74*10000/D62</f>
        <v>-0.21845588476435648</v>
      </c>
      <c r="E114">
        <f>E74*10000/E62</f>
        <v>-0.20653288579159498</v>
      </c>
      <c r="F114">
        <f>F74*10000/F62</f>
        <v>-0.15361677470679103</v>
      </c>
      <c r="G114">
        <f>AVERAGE(C114:E114)</f>
        <v>-0.20988133263660227</v>
      </c>
      <c r="H114">
        <f>STDEV(C114:E114)</f>
        <v>0.00748489201297382</v>
      </c>
      <c r="I114">
        <f>(B114*B4+C114*C4+D114*D4+E114*E4+F114*F4)/SUM(B4:F4)</f>
        <v>-0.2030370600538964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-0.007687635021638542</v>
      </c>
      <c r="C115">
        <f>C75*10000/C62</f>
        <v>-0.0028593222463966683</v>
      </c>
      <c r="D115">
        <f>D75*10000/D62</f>
        <v>-0.008855454688006026</v>
      </c>
      <c r="E115">
        <f>E75*10000/E62</f>
        <v>-0.008554155586726639</v>
      </c>
      <c r="F115">
        <f>F75*10000/F62</f>
        <v>-0.007022863868279921</v>
      </c>
      <c r="G115">
        <f>AVERAGE(C115:E115)</f>
        <v>-0.0067563108403764435</v>
      </c>
      <c r="H115">
        <f>STDEV(C115:E115)</f>
        <v>0.003378251820589211</v>
      </c>
      <c r="I115">
        <f>(B115*B4+C115*C4+D115*D4+E115*E4+F115*F4)/SUM(B4:F4)</f>
        <v>-0.0069268756200685485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14.230902789432989</v>
      </c>
      <c r="C122">
        <f>C82*10000/C62</f>
        <v>20.641889011948283</v>
      </c>
      <c r="D122">
        <f>D82*10000/D62</f>
        <v>-3.8012889001252517</v>
      </c>
      <c r="E122">
        <f>E82*10000/E62</f>
        <v>-3.594619564235224</v>
      </c>
      <c r="F122">
        <f>F82*10000/F62</f>
        <v>-40.14209365094267</v>
      </c>
      <c r="G122">
        <f>AVERAGE(C122:E122)</f>
        <v>4.415326849195936</v>
      </c>
      <c r="H122">
        <f>STDEV(C122:E122)</f>
        <v>14.052994975088012</v>
      </c>
      <c r="I122">
        <f>(B122*B4+C122*C4+D122*D4+E122*E4+F122*F4)/SUM(B4:F4)</f>
        <v>-0.09851499672115169</v>
      </c>
    </row>
    <row r="123" spans="1:9" ht="12.75">
      <c r="A123" t="s">
        <v>82</v>
      </c>
      <c r="B123">
        <f>B83*10000/B62</f>
        <v>1.4235455419049192</v>
      </c>
      <c r="C123">
        <f>C83*10000/C62</f>
        <v>-2.1507232113923154</v>
      </c>
      <c r="D123">
        <f>D83*10000/D62</f>
        <v>-1.9911549647599507</v>
      </c>
      <c r="E123">
        <f>E83*10000/E62</f>
        <v>-2.8374275084390725</v>
      </c>
      <c r="F123">
        <f>F83*10000/F62</f>
        <v>6.752268007169673</v>
      </c>
      <c r="G123">
        <f>AVERAGE(C123:E123)</f>
        <v>-2.326435228197113</v>
      </c>
      <c r="H123">
        <f>STDEV(C123:E123)</f>
        <v>0.44966692026820215</v>
      </c>
      <c r="I123">
        <f>(B123*B4+C123*C4+D123*D4+E123*E4+F123*F4)/SUM(B4:F4)</f>
        <v>-0.5728336747352285</v>
      </c>
    </row>
    <row r="124" spans="1:9" ht="12.75">
      <c r="A124" t="s">
        <v>83</v>
      </c>
      <c r="B124">
        <f>B84*10000/B62</f>
        <v>-2.5583780448320628</v>
      </c>
      <c r="C124">
        <f>C84*10000/C62</f>
        <v>-4.057955045423034</v>
      </c>
      <c r="D124">
        <f>D84*10000/D62</f>
        <v>-1.2724637664695977</v>
      </c>
      <c r="E124">
        <f>E84*10000/E62</f>
        <v>-2.0859655356216162</v>
      </c>
      <c r="F124">
        <f>F84*10000/F62</f>
        <v>2.2533152650754196</v>
      </c>
      <c r="G124">
        <f>AVERAGE(C124:E124)</f>
        <v>-2.4721281158380823</v>
      </c>
      <c r="H124">
        <f>STDEV(C124:E124)</f>
        <v>1.4323343080618414</v>
      </c>
      <c r="I124">
        <f>(B124*B4+C124*C4+D124*D4+E124*E4+F124*F4)/SUM(B4:F4)</f>
        <v>-1.8550465994360446</v>
      </c>
    </row>
    <row r="125" spans="1:9" ht="12.75">
      <c r="A125" t="s">
        <v>84</v>
      </c>
      <c r="B125">
        <f>B85*10000/B62</f>
        <v>0.39362086981299105</v>
      </c>
      <c r="C125">
        <f>C85*10000/C62</f>
        <v>-0.34229818387480204</v>
      </c>
      <c r="D125">
        <f>D85*10000/D62</f>
        <v>0.04309139059806391</v>
      </c>
      <c r="E125">
        <f>E85*10000/E62</f>
        <v>-0.8923883582895257</v>
      </c>
      <c r="F125">
        <f>F85*10000/F62</f>
        <v>-1.2579344462004838</v>
      </c>
      <c r="G125">
        <f>AVERAGE(C125:E125)</f>
        <v>-0.39719838385542133</v>
      </c>
      <c r="H125">
        <f>STDEV(C125:E125)</f>
        <v>0.47015009742967284</v>
      </c>
      <c r="I125">
        <f>(B125*B4+C125*C4+D125*D4+E125*E4+F125*F4)/SUM(B4:F4)</f>
        <v>-0.39731288054772823</v>
      </c>
    </row>
    <row r="126" spans="1:9" ht="12.75">
      <c r="A126" t="s">
        <v>85</v>
      </c>
      <c r="B126">
        <f>B86*10000/B62</f>
        <v>1.3804316936821326</v>
      </c>
      <c r="C126">
        <f>C86*10000/C62</f>
        <v>0.2564131277247814</v>
      </c>
      <c r="D126">
        <f>D86*10000/D62</f>
        <v>0.44196912969428875</v>
      </c>
      <c r="E126">
        <f>E86*10000/E62</f>
        <v>0.398708962154779</v>
      </c>
      <c r="F126">
        <f>F86*10000/F62</f>
        <v>1.331452498222416</v>
      </c>
      <c r="G126">
        <f>AVERAGE(C126:E126)</f>
        <v>0.36569707319128303</v>
      </c>
      <c r="H126">
        <f>STDEV(C126:E126)</f>
        <v>0.09708293401226915</v>
      </c>
      <c r="I126">
        <f>(B126*B4+C126*C4+D126*D4+E126*E4+F126*F4)/SUM(B4:F4)</f>
        <v>0.6415663758065024</v>
      </c>
    </row>
    <row r="127" spans="1:9" ht="12.75">
      <c r="A127" t="s">
        <v>86</v>
      </c>
      <c r="B127">
        <f>B87*10000/B62</f>
        <v>0.4288821544360813</v>
      </c>
      <c r="C127">
        <f>C87*10000/C62</f>
        <v>-0.11744141315047019</v>
      </c>
      <c r="D127">
        <f>D87*10000/D62</f>
        <v>-0.08034977687844733</v>
      </c>
      <c r="E127">
        <f>E87*10000/E62</f>
        <v>0.11161565409486487</v>
      </c>
      <c r="F127">
        <f>F87*10000/F62</f>
        <v>-0.054476358279087034</v>
      </c>
      <c r="G127">
        <f>AVERAGE(C127:E127)</f>
        <v>-0.028725178644684213</v>
      </c>
      <c r="H127">
        <f>STDEV(C127:E127)</f>
        <v>0.12294555449814597</v>
      </c>
      <c r="I127">
        <f>(B127*B4+C127*C4+D127*D4+E127*E4+F127*F4)/SUM(B4:F4)</f>
        <v>0.034241345752602084</v>
      </c>
    </row>
    <row r="128" spans="1:9" ht="12.75">
      <c r="A128" t="s">
        <v>87</v>
      </c>
      <c r="B128">
        <f>B88*10000/B62</f>
        <v>-0.2376870598974757</v>
      </c>
      <c r="C128">
        <f>C88*10000/C62</f>
        <v>-0.39674472997494326</v>
      </c>
      <c r="D128">
        <f>D88*10000/D62</f>
        <v>-0.44832251252057237</v>
      </c>
      <c r="E128">
        <f>E88*10000/E62</f>
        <v>-0.46295959969210215</v>
      </c>
      <c r="F128">
        <f>F88*10000/F62</f>
        <v>-0.34309129605064687</v>
      </c>
      <c r="G128">
        <f>AVERAGE(C128:E128)</f>
        <v>-0.4360089473958726</v>
      </c>
      <c r="H128">
        <f>STDEV(C128:E128)</f>
        <v>0.034782469111252406</v>
      </c>
      <c r="I128">
        <f>(B128*B4+C128*C4+D128*D4+E128*E4+F128*F4)/SUM(B4:F4)</f>
        <v>-0.39486344198744816</v>
      </c>
    </row>
    <row r="129" spans="1:9" ht="12.75">
      <c r="A129" t="s">
        <v>88</v>
      </c>
      <c r="B129">
        <f>B89*10000/B62</f>
        <v>0.019746341076604765</v>
      </c>
      <c r="C129">
        <f>C89*10000/C62</f>
        <v>-0.02805539890961374</v>
      </c>
      <c r="D129">
        <f>D89*10000/D62</f>
        <v>0.030867086042392165</v>
      </c>
      <c r="E129">
        <f>E89*10000/E62</f>
        <v>-0.007834018101712354</v>
      </c>
      <c r="F129">
        <f>F89*10000/F62</f>
        <v>-0.037169695429418094</v>
      </c>
      <c r="G129">
        <f>AVERAGE(C129:E129)</f>
        <v>-0.0016741103229779765</v>
      </c>
      <c r="H129">
        <f>STDEV(C129:E129)</f>
        <v>0.02994032658659095</v>
      </c>
      <c r="I129">
        <f>(B129*B4+C129*C4+D129*D4+E129*E4+F129*F4)/SUM(B4:F4)</f>
        <v>-0.0033021657564476625</v>
      </c>
    </row>
    <row r="130" spans="1:9" ht="12.75">
      <c r="A130" t="s">
        <v>89</v>
      </c>
      <c r="B130">
        <f>B90*10000/B62</f>
        <v>0.19529666996979714</v>
      </c>
      <c r="C130">
        <f>C90*10000/C62</f>
        <v>0.16914740290391275</v>
      </c>
      <c r="D130">
        <f>D90*10000/D62</f>
        <v>0.09886152817284734</v>
      </c>
      <c r="E130">
        <f>E90*10000/E62</f>
        <v>0.07912037396716319</v>
      </c>
      <c r="F130">
        <f>F90*10000/F62</f>
        <v>0.31939895914147814</v>
      </c>
      <c r="G130">
        <f>AVERAGE(C130:E130)</f>
        <v>0.11570976834797443</v>
      </c>
      <c r="H130">
        <f>STDEV(C130:E130)</f>
        <v>0.04731927601457628</v>
      </c>
      <c r="I130">
        <f>(B130*B4+C130*C4+D130*D4+E130*E4+F130*F4)/SUM(B4:F4)</f>
        <v>0.15439378268674583</v>
      </c>
    </row>
    <row r="131" spans="1:9" ht="12.75">
      <c r="A131" t="s">
        <v>90</v>
      </c>
      <c r="B131">
        <f>B91*10000/B62</f>
        <v>-0.025315954629371668</v>
      </c>
      <c r="C131">
        <f>C91*10000/C62</f>
        <v>-0.026835463045207727</v>
      </c>
      <c r="D131">
        <f>D91*10000/D62</f>
        <v>-0.002144037391178508</v>
      </c>
      <c r="E131">
        <f>E91*10000/E62</f>
        <v>0.03073972328420267</v>
      </c>
      <c r="F131">
        <f>F91*10000/F62</f>
        <v>-0.018486143560947577</v>
      </c>
      <c r="G131">
        <f>AVERAGE(C131:E131)</f>
        <v>0.0005867409492721446</v>
      </c>
      <c r="H131">
        <f>STDEV(C131:E131)</f>
        <v>0.02888456998078883</v>
      </c>
      <c r="I131">
        <f>(B131*B4+C131*C4+D131*D4+E131*E4+F131*F4)/SUM(B4:F4)</f>
        <v>-0.005707674775627326</v>
      </c>
    </row>
    <row r="132" spans="1:9" ht="12.75">
      <c r="A132" t="s">
        <v>91</v>
      </c>
      <c r="B132">
        <f>B92*10000/B62</f>
        <v>0.01763871728481761</v>
      </c>
      <c r="C132">
        <f>C92*10000/C62</f>
        <v>-0.01410892107119925</v>
      </c>
      <c r="D132">
        <f>D92*10000/D62</f>
        <v>-0.007028761001640344</v>
      </c>
      <c r="E132">
        <f>E92*10000/E62</f>
        <v>-0.022199107028841657</v>
      </c>
      <c r="F132">
        <f>F92*10000/F62</f>
        <v>-0.0481840588833981</v>
      </c>
      <c r="G132">
        <f>AVERAGE(C132:E132)</f>
        <v>-0.014445596367227082</v>
      </c>
      <c r="H132">
        <f>STDEV(C132:E132)</f>
        <v>0.0075907748179927115</v>
      </c>
      <c r="I132">
        <f>(B132*B4+C132*C4+D132*D4+E132*E4+F132*F4)/SUM(B4:F4)</f>
        <v>-0.014289754008168908</v>
      </c>
    </row>
    <row r="133" spans="1:9" ht="12.75">
      <c r="A133" t="s">
        <v>92</v>
      </c>
      <c r="B133">
        <f>B93*10000/B62</f>
        <v>0.11738152458501527</v>
      </c>
      <c r="C133">
        <f>C93*10000/C62</f>
        <v>0.11832496897009431</v>
      </c>
      <c r="D133">
        <f>D93*10000/D62</f>
        <v>0.13074031097239375</v>
      </c>
      <c r="E133">
        <f>E93*10000/E62</f>
        <v>0.13770060536481785</v>
      </c>
      <c r="F133">
        <f>F93*10000/F62</f>
        <v>0.07579062347079955</v>
      </c>
      <c r="G133">
        <f>AVERAGE(C133:E133)</f>
        <v>0.12892196176910198</v>
      </c>
      <c r="H133">
        <f>STDEV(C133:E133)</f>
        <v>0.009814969016454771</v>
      </c>
      <c r="I133">
        <f>(B133*B4+C133*C4+D133*D4+E133*E4+F133*F4)/SUM(B4:F4)</f>
        <v>0.12016888259321265</v>
      </c>
    </row>
    <row r="134" spans="1:9" ht="12.75">
      <c r="A134" t="s">
        <v>93</v>
      </c>
      <c r="B134">
        <f>B94*10000/B62</f>
        <v>0.004476024187788824</v>
      </c>
      <c r="C134">
        <f>C94*10000/C62</f>
        <v>0.005856035857586003</v>
      </c>
      <c r="D134">
        <f>D94*10000/D62</f>
        <v>0.007371204564706436</v>
      </c>
      <c r="E134">
        <f>E94*10000/E62</f>
        <v>0.0024993819989784193</v>
      </c>
      <c r="F134">
        <f>F94*10000/F62</f>
        <v>-0.026515431419352784</v>
      </c>
      <c r="G134">
        <f>AVERAGE(C134:E134)</f>
        <v>0.0052422074737569525</v>
      </c>
      <c r="H134">
        <f>STDEV(C134:E134)</f>
        <v>0.0024932414126152777</v>
      </c>
      <c r="I134">
        <f>(B134*B4+C134*C4+D134*D4+E134*E4+F134*F4)/SUM(B4:F4)</f>
        <v>0.000898542184357789</v>
      </c>
    </row>
    <row r="135" spans="1:9" ht="12.75">
      <c r="A135" t="s">
        <v>94</v>
      </c>
      <c r="B135">
        <f>B95*10000/B62</f>
        <v>0.0015183463265289012</v>
      </c>
      <c r="C135">
        <f>C95*10000/C62</f>
        <v>-0.006229638468481873</v>
      </c>
      <c r="D135">
        <f>D95*10000/D62</f>
        <v>-0.0009075803078367334</v>
      </c>
      <c r="E135">
        <f>E95*10000/E62</f>
        <v>-0.010096945971123466</v>
      </c>
      <c r="F135">
        <f>F95*10000/F62</f>
        <v>-0.002908246365794037</v>
      </c>
      <c r="G135">
        <f>AVERAGE(C135:E135)</f>
        <v>-0.005744721582480691</v>
      </c>
      <c r="H135">
        <f>STDEV(C135:E135)</f>
        <v>0.004613834480466883</v>
      </c>
      <c r="I135">
        <f>(B135*B4+C135*C4+D135*D4+E135*E4+F135*F4)/SUM(B4:F4)</f>
        <v>-0.004314452156804518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2005-01-21T10:48:48Z</cp:lastPrinted>
  <dcterms:created xsi:type="dcterms:W3CDTF">2005-01-21T10:48:48Z</dcterms:created>
  <dcterms:modified xsi:type="dcterms:W3CDTF">2005-01-21T11:53:45Z</dcterms:modified>
  <cp:category/>
  <cp:version/>
  <cp:contentType/>
  <cp:contentStatus/>
</cp:coreProperties>
</file>