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<sst xmlns="http://schemas.openxmlformats.org/spreadsheetml/2006/main" count="204" uniqueCount="98">
  <si>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25/01/2005       08:32:25</t>
  </si>
  <si>
    <t>LISSNER</t>
  </si>
  <si>
    <t>HCMQAP471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</si>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</sst>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5951263"/>
        <c:axId val="33799320"/>
      </c:lineChart>
      <c:catAx>
        <c:axId val="559512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99320"/>
        <c:crosses val="autoZero"/>
        <c:auto val="1"/>
        <c:lblOffset val="100"/>
        <c:noMultiLvlLbl val="0"/>
      </c:catAx>
      <c:valAx>
        <c:axId val="3379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5126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-0.003748</v>
      </c>
      <c r="D4" s="12">
        <v>-0.003746</v>
      </c>
      <c r="E4" s="12">
        <v>-0.003747</v>
      </c>
      <c r="F4" s="24">
        <v>-0.002078</v>
      </c>
      <c r="G4" s="34">
        <v>-0.011681</v>
      </c>
    </row>
    <row r="5" spans="1:7" ht="12.75" thickBot="1">
      <c r="A5" s="44" t="s">
        <v>13</v>
      </c>
      <c r="B5" s="45">
        <v>-1.618508</v>
      </c>
      <c r="C5" s="46">
        <v>-0.789185</v>
      </c>
      <c r="D5" s="46">
        <v>-0.51998</v>
      </c>
      <c r="E5" s="46">
        <v>1.046563</v>
      </c>
      <c r="F5" s="47">
        <v>2.124624</v>
      </c>
      <c r="G5" s="48">
        <v>8.841195</v>
      </c>
    </row>
    <row r="6" spans="1:7" ht="12.75" thickTop="1">
      <c r="A6" s="6" t="s">
        <v>14</v>
      </c>
      <c r="B6" s="39">
        <v>-34.98911</v>
      </c>
      <c r="C6" s="40">
        <v>94.25937</v>
      </c>
      <c r="D6" s="40">
        <v>-30.63897</v>
      </c>
      <c r="E6" s="40">
        <v>33.45391</v>
      </c>
      <c r="F6" s="41">
        <v>-136.9888</v>
      </c>
      <c r="G6" s="42">
        <v>0.01748851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0.7266469</v>
      </c>
      <c r="C8" s="13">
        <v>-1.534312</v>
      </c>
      <c r="D8" s="13">
        <v>-0.7338168</v>
      </c>
      <c r="E8" s="13">
        <v>-1.683305</v>
      </c>
      <c r="F8" s="25">
        <v>-4.452764</v>
      </c>
      <c r="G8" s="35">
        <v>-1.439343</v>
      </c>
    </row>
    <row r="9" spans="1:7" ht="12">
      <c r="A9" s="20" t="s">
        <v>17</v>
      </c>
      <c r="B9" s="29">
        <v>-0.3100655</v>
      </c>
      <c r="C9" s="13">
        <v>0.7779324</v>
      </c>
      <c r="D9" s="13">
        <v>0.5262431</v>
      </c>
      <c r="E9" s="13">
        <v>0.2985114</v>
      </c>
      <c r="F9" s="25">
        <v>-1.167557</v>
      </c>
      <c r="G9" s="35">
        <v>0.1847671</v>
      </c>
    </row>
    <row r="10" spans="1:7" ht="12">
      <c r="A10" s="20" t="s">
        <v>18</v>
      </c>
      <c r="B10" s="29">
        <v>0.8726575</v>
      </c>
      <c r="C10" s="13">
        <v>1.096872</v>
      </c>
      <c r="D10" s="13">
        <v>0.2772113</v>
      </c>
      <c r="E10" s="13">
        <v>0.8033461</v>
      </c>
      <c r="F10" s="25">
        <v>-1.246244</v>
      </c>
      <c r="G10" s="35">
        <v>0.4841131</v>
      </c>
    </row>
    <row r="11" spans="1:7" ht="12">
      <c r="A11" s="21" t="s">
        <v>19</v>
      </c>
      <c r="B11" s="31">
        <v>3.786144</v>
      </c>
      <c r="C11" s="15">
        <v>1.7207</v>
      </c>
      <c r="D11" s="15">
        <v>2.546927</v>
      </c>
      <c r="E11" s="15">
        <v>1.881282</v>
      </c>
      <c r="F11" s="27">
        <v>14.18066</v>
      </c>
      <c r="G11" s="37">
        <v>3.919542</v>
      </c>
    </row>
    <row r="12" spans="1:7" ht="12">
      <c r="A12" s="20" t="s">
        <v>20</v>
      </c>
      <c r="B12" s="29">
        <v>0.3623346</v>
      </c>
      <c r="C12" s="13">
        <v>-0.0739788</v>
      </c>
      <c r="D12" s="13">
        <v>-0.1543091</v>
      </c>
      <c r="E12" s="13">
        <v>0.109452</v>
      </c>
      <c r="F12" s="25">
        <v>-0.3534889</v>
      </c>
      <c r="G12" s="35">
        <v>-0.02325224</v>
      </c>
    </row>
    <row r="13" spans="1:7" ht="12">
      <c r="A13" s="20" t="s">
        <v>21</v>
      </c>
      <c r="B13" s="29">
        <v>0.007857036</v>
      </c>
      <c r="C13" s="13">
        <v>0.09065475</v>
      </c>
      <c r="D13" s="13">
        <v>0.01548323</v>
      </c>
      <c r="E13" s="13">
        <v>0.05592782</v>
      </c>
      <c r="F13" s="25">
        <v>-0.004383712</v>
      </c>
      <c r="G13" s="35">
        <v>0.03949086</v>
      </c>
    </row>
    <row r="14" spans="1:7" ht="12">
      <c r="A14" s="20" t="s">
        <v>22</v>
      </c>
      <c r="B14" s="29">
        <v>0.06818658</v>
      </c>
      <c r="C14" s="13">
        <v>0.03998469</v>
      </c>
      <c r="D14" s="13">
        <v>-0.02992182</v>
      </c>
      <c r="E14" s="13">
        <v>-0.1021136</v>
      </c>
      <c r="F14" s="25">
        <v>0.09386247</v>
      </c>
      <c r="G14" s="35">
        <v>0.0002762447</v>
      </c>
    </row>
    <row r="15" spans="1:7" ht="12">
      <c r="A15" s="21" t="s">
        <v>23</v>
      </c>
      <c r="B15" s="31">
        <v>-0.2645949</v>
      </c>
      <c r="C15" s="15">
        <v>-0.07312265</v>
      </c>
      <c r="D15" s="15">
        <v>0.06080068</v>
      </c>
      <c r="E15" s="15">
        <v>0.004368666</v>
      </c>
      <c r="F15" s="27">
        <v>-0.2950767</v>
      </c>
      <c r="G15" s="37">
        <v>-0.07963276</v>
      </c>
    </row>
    <row r="16" spans="1:7" ht="12">
      <c r="A16" s="20" t="s">
        <v>24</v>
      </c>
      <c r="B16" s="29">
        <v>0.006688768</v>
      </c>
      <c r="C16" s="13">
        <v>-0.02609808</v>
      </c>
      <c r="D16" s="13">
        <v>-0.02170948</v>
      </c>
      <c r="E16" s="13">
        <v>0.0180132</v>
      </c>
      <c r="F16" s="25">
        <v>-0.02884606</v>
      </c>
      <c r="G16" s="35">
        <v>-0.01004484</v>
      </c>
    </row>
    <row r="17" spans="1:7" ht="12">
      <c r="A17" s="20" t="s">
        <v>25</v>
      </c>
      <c r="B17" s="29">
        <v>-0.06122022</v>
      </c>
      <c r="C17" s="13">
        <v>-0.06180322</v>
      </c>
      <c r="D17" s="13">
        <v>-0.06984209</v>
      </c>
      <c r="E17" s="13">
        <v>-0.06485153</v>
      </c>
      <c r="F17" s="25">
        <v>-0.04449998</v>
      </c>
      <c r="G17" s="35">
        <v>-0.06208799</v>
      </c>
    </row>
    <row r="18" spans="1:7" ht="12">
      <c r="A18" s="20" t="s">
        <v>26</v>
      </c>
      <c r="B18" s="29">
        <v>0.04102128</v>
      </c>
      <c r="C18" s="13">
        <v>-0.00415142</v>
      </c>
      <c r="D18" s="13">
        <v>0.03004016</v>
      </c>
      <c r="E18" s="13">
        <v>-0.006810321</v>
      </c>
      <c r="F18" s="25">
        <v>-0.004631433</v>
      </c>
      <c r="G18" s="35">
        <v>0.009888728</v>
      </c>
    </row>
    <row r="19" spans="1:7" ht="12">
      <c r="A19" s="21" t="s">
        <v>27</v>
      </c>
      <c r="B19" s="31">
        <v>-0.2171744</v>
      </c>
      <c r="C19" s="15">
        <v>-0.2034389</v>
      </c>
      <c r="D19" s="15">
        <v>-0.2098958</v>
      </c>
      <c r="E19" s="15">
        <v>-0.1937118</v>
      </c>
      <c r="F19" s="27">
        <v>-0.1544963</v>
      </c>
      <c r="G19" s="37">
        <v>-0.1981111</v>
      </c>
    </row>
    <row r="20" spans="1:7" ht="12.75" thickBot="1">
      <c r="A20" s="44" t="s">
        <v>28</v>
      </c>
      <c r="B20" s="45">
        <v>-0.009944013</v>
      </c>
      <c r="C20" s="46">
        <v>-0.006725904</v>
      </c>
      <c r="D20" s="46">
        <v>-0.001969543</v>
      </c>
      <c r="E20" s="46">
        <v>-0.007246626</v>
      </c>
      <c r="F20" s="47">
        <v>-0.001644261</v>
      </c>
      <c r="G20" s="48">
        <v>-0.005494749</v>
      </c>
    </row>
    <row r="21" spans="1:7" ht="12.75" thickTop="1">
      <c r="A21" s="6" t="s">
        <v>29</v>
      </c>
      <c r="B21" s="39">
        <v>46.46227</v>
      </c>
      <c r="C21" s="40">
        <v>52.43485</v>
      </c>
      <c r="D21" s="40">
        <v>-39.19337</v>
      </c>
      <c r="E21" s="40">
        <v>11.32447</v>
      </c>
      <c r="F21" s="41">
        <v>-94.56025</v>
      </c>
      <c r="G21" s="43">
        <v>0.03211821</v>
      </c>
    </row>
    <row r="22" spans="1:7" ht="12">
      <c r="A22" s="20" t="s">
        <v>30</v>
      </c>
      <c r="B22" s="29">
        <v>-32.37027</v>
      </c>
      <c r="C22" s="13">
        <v>-15.78372</v>
      </c>
      <c r="D22" s="13">
        <v>-10.39961</v>
      </c>
      <c r="E22" s="13">
        <v>20.93129</v>
      </c>
      <c r="F22" s="25">
        <v>42.49274</v>
      </c>
      <c r="G22" s="36">
        <v>0</v>
      </c>
    </row>
    <row r="23" spans="1:7" ht="12">
      <c r="A23" s="20" t="s">
        <v>31</v>
      </c>
      <c r="B23" s="29">
        <v>-3.817921</v>
      </c>
      <c r="C23" s="13">
        <v>-2.723789</v>
      </c>
      <c r="D23" s="13">
        <v>-2.562491</v>
      </c>
      <c r="E23" s="13">
        <v>-2.964086</v>
      </c>
      <c r="F23" s="25">
        <v>-1.603995</v>
      </c>
      <c r="G23" s="35">
        <v>-2.751978</v>
      </c>
    </row>
    <row r="24" spans="1:7" ht="12">
      <c r="A24" s="20" t="s">
        <v>32</v>
      </c>
      <c r="B24" s="29">
        <v>-0.4267429</v>
      </c>
      <c r="C24" s="13">
        <v>2.054756</v>
      </c>
      <c r="D24" s="13">
        <v>3.597332</v>
      </c>
      <c r="E24" s="13">
        <v>2.142973</v>
      </c>
      <c r="F24" s="25">
        <v>2.517576</v>
      </c>
      <c r="G24" s="35">
        <v>2.149219</v>
      </c>
    </row>
    <row r="25" spans="1:7" ht="12">
      <c r="A25" s="20" t="s">
        <v>33</v>
      </c>
      <c r="B25" s="29">
        <v>-0.8180063</v>
      </c>
      <c r="C25" s="13">
        <v>-0.8393772</v>
      </c>
      <c r="D25" s="13">
        <v>-0.8268585</v>
      </c>
      <c r="E25" s="13">
        <v>-0.3560609</v>
      </c>
      <c r="F25" s="25">
        <v>-2.79374</v>
      </c>
      <c r="G25" s="35">
        <v>-0.9777072</v>
      </c>
    </row>
    <row r="26" spans="1:7" ht="12">
      <c r="A26" s="21" t="s">
        <v>34</v>
      </c>
      <c r="B26" s="31">
        <v>1.391575</v>
      </c>
      <c r="C26" s="15">
        <v>0.7296348</v>
      </c>
      <c r="D26" s="15">
        <v>0.7299142</v>
      </c>
      <c r="E26" s="15">
        <v>0.3281221</v>
      </c>
      <c r="F26" s="27">
        <v>1.561566</v>
      </c>
      <c r="G26" s="37">
        <v>0.8403328</v>
      </c>
    </row>
    <row r="27" spans="1:7" ht="12">
      <c r="A27" s="20" t="s">
        <v>35</v>
      </c>
      <c r="B27" s="29">
        <v>0.1793278</v>
      </c>
      <c r="C27" s="13">
        <v>0.08281811</v>
      </c>
      <c r="D27" s="13">
        <v>0.007983846</v>
      </c>
      <c r="E27" s="13">
        <v>-0.3512614</v>
      </c>
      <c r="F27" s="25">
        <v>0.3296793</v>
      </c>
      <c r="G27" s="35">
        <v>0.007308402</v>
      </c>
    </row>
    <row r="28" spans="1:7" ht="12">
      <c r="A28" s="20" t="s">
        <v>36</v>
      </c>
      <c r="B28" s="29">
        <v>-0.06928454</v>
      </c>
      <c r="C28" s="13">
        <v>0.5960662</v>
      </c>
      <c r="D28" s="13">
        <v>0.5476366</v>
      </c>
      <c r="E28" s="13">
        <v>0.8717292</v>
      </c>
      <c r="F28" s="25">
        <v>0.1768234</v>
      </c>
      <c r="G28" s="35">
        <v>0.4984164</v>
      </c>
    </row>
    <row r="29" spans="1:7" ht="12">
      <c r="A29" s="20" t="s">
        <v>37</v>
      </c>
      <c r="B29" s="29">
        <v>-0.1922766</v>
      </c>
      <c r="C29" s="13">
        <v>-0.1214058</v>
      </c>
      <c r="D29" s="13">
        <v>-0.08136805</v>
      </c>
      <c r="E29" s="13">
        <v>-0.1025392</v>
      </c>
      <c r="F29" s="25">
        <v>-0.09478683</v>
      </c>
      <c r="G29" s="35">
        <v>-0.1139539</v>
      </c>
    </row>
    <row r="30" spans="1:7" ht="12">
      <c r="A30" s="21" t="s">
        <v>38</v>
      </c>
      <c r="B30" s="31">
        <v>0.2052723</v>
      </c>
      <c r="C30" s="15">
        <v>0.0264287</v>
      </c>
      <c r="D30" s="15">
        <v>0.02741533</v>
      </c>
      <c r="E30" s="15">
        <v>0.001029134</v>
      </c>
      <c r="F30" s="27">
        <v>0.1550835</v>
      </c>
      <c r="G30" s="37">
        <v>0.06361814</v>
      </c>
    </row>
    <row r="31" spans="1:7" ht="12">
      <c r="A31" s="20" t="s">
        <v>39</v>
      </c>
      <c r="B31" s="29">
        <v>-0.02522984</v>
      </c>
      <c r="C31" s="13">
        <v>-0.02135348</v>
      </c>
      <c r="D31" s="13">
        <v>0.001798213</v>
      </c>
      <c r="E31" s="13">
        <v>-0.03405784</v>
      </c>
      <c r="F31" s="25">
        <v>-0.004238733</v>
      </c>
      <c r="G31" s="35">
        <v>-0.0171217</v>
      </c>
    </row>
    <row r="32" spans="1:7" ht="12">
      <c r="A32" s="20" t="s">
        <v>40</v>
      </c>
      <c r="B32" s="29">
        <v>0.02603334</v>
      </c>
      <c r="C32" s="13">
        <v>0.09620225</v>
      </c>
      <c r="D32" s="13">
        <v>0.04888554</v>
      </c>
      <c r="E32" s="13">
        <v>0.1070415</v>
      </c>
      <c r="F32" s="25">
        <v>0.005856707</v>
      </c>
      <c r="G32" s="35">
        <v>0.06520091</v>
      </c>
    </row>
    <row r="33" spans="1:7" ht="12">
      <c r="A33" s="20" t="s">
        <v>41</v>
      </c>
      <c r="B33" s="29">
        <v>0.1205773</v>
      </c>
      <c r="C33" s="13">
        <v>0.1158611</v>
      </c>
      <c r="D33" s="13">
        <v>0.149239</v>
      </c>
      <c r="E33" s="13">
        <v>0.1129034</v>
      </c>
      <c r="F33" s="25">
        <v>0.13081</v>
      </c>
      <c r="G33" s="35">
        <v>0.1258562</v>
      </c>
    </row>
    <row r="34" spans="1:7" ht="12">
      <c r="A34" s="21" t="s">
        <v>42</v>
      </c>
      <c r="B34" s="31">
        <v>0.01450783</v>
      </c>
      <c r="C34" s="15">
        <v>0.007314025</v>
      </c>
      <c r="D34" s="15">
        <v>0.0002943014</v>
      </c>
      <c r="E34" s="15">
        <v>-0.006920307</v>
      </c>
      <c r="F34" s="27">
        <v>-0.0463402</v>
      </c>
      <c r="G34" s="37">
        <v>-0.003954106</v>
      </c>
    </row>
    <row r="35" spans="1:7" ht="12.75" thickBot="1">
      <c r="A35" s="22" t="s">
        <v>43</v>
      </c>
      <c r="B35" s="32">
        <v>-0.006360136</v>
      </c>
      <c r="C35" s="16">
        <v>-0.008032477</v>
      </c>
      <c r="D35" s="16">
        <v>-0.003586044</v>
      </c>
      <c r="E35" s="16">
        <v>-0.0002751036</v>
      </c>
      <c r="F35" s="28">
        <v>0.0006242282</v>
      </c>
      <c r="G35" s="38">
        <v>-0.003700894</v>
      </c>
    </row>
    <row r="36" spans="1:7" ht="12">
      <c r="A36" s="4" t="s">
        <v>44</v>
      </c>
      <c r="B36" s="3">
        <v>19.30237</v>
      </c>
      <c r="C36" s="3">
        <v>19.30237</v>
      </c>
      <c r="D36" s="3">
        <v>19.31152</v>
      </c>
      <c r="E36" s="3">
        <v>19.31152</v>
      </c>
      <c r="F36" s="3">
        <v>19.32373</v>
      </c>
      <c r="G36" s="3"/>
    </row>
    <row r="37" spans="1:6" ht="12">
      <c r="A37" s="4" t="s">
        <v>45</v>
      </c>
      <c r="B37" s="2">
        <v>0.3982544</v>
      </c>
      <c r="C37" s="2">
        <v>0.3789266</v>
      </c>
      <c r="D37" s="2">
        <v>0.3748576</v>
      </c>
      <c r="E37" s="2">
        <v>0.3728231</v>
      </c>
      <c r="F37" s="2">
        <v>0.3692627</v>
      </c>
    </row>
    <row r="38" spans="1:7" ht="12">
      <c r="A38" s="4" t="s">
        <v>53</v>
      </c>
      <c r="B38" s="2">
        <v>5.973655E-05</v>
      </c>
      <c r="C38" s="2">
        <v>-0.0001600998</v>
      </c>
      <c r="D38" s="2">
        <v>5.201689E-05</v>
      </c>
      <c r="E38" s="2">
        <v>-5.691169E-05</v>
      </c>
      <c r="F38" s="2">
        <v>0.0002335599</v>
      </c>
      <c r="G38" s="2">
        <v>0.0002663343</v>
      </c>
    </row>
    <row r="39" spans="1:7" ht="12.75" thickBot="1">
      <c r="A39" s="4" t="s">
        <v>54</v>
      </c>
      <c r="B39" s="2">
        <v>-7.879249E-05</v>
      </c>
      <c r="C39" s="2">
        <v>-8.939194E-05</v>
      </c>
      <c r="D39" s="2">
        <v>6.668283E-05</v>
      </c>
      <c r="E39" s="2">
        <v>-1.913247E-05</v>
      </c>
      <c r="F39" s="2">
        <v>0.00015976</v>
      </c>
      <c r="G39" s="2">
        <v>0.001258167</v>
      </c>
    </row>
    <row r="40" spans="2:7" ht="12.75" thickBot="1">
      <c r="B40" s="7" t="s">
        <v>46</v>
      </c>
      <c r="C40" s="18">
        <v>-0.003747</v>
      </c>
      <c r="D40" s="17" t="s">
        <v>47</v>
      </c>
      <c r="E40" s="18">
        <v>3.117174</v>
      </c>
      <c r="F40" s="17" t="s">
        <v>48</v>
      </c>
      <c r="G40" s="8">
        <v>54.942969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0.003748</v>
      </c>
      <c r="D4">
        <v>0.003746</v>
      </c>
      <c r="E4">
        <v>0.003747</v>
      </c>
      <c r="F4">
        <v>0.002078</v>
      </c>
      <c r="G4">
        <v>0.011681</v>
      </c>
    </row>
    <row r="5" spans="1:7" ht="12.75">
      <c r="A5" t="s">
        <v>13</v>
      </c>
      <c r="B5">
        <v>-1.618508</v>
      </c>
      <c r="C5">
        <v>-0.789185</v>
      </c>
      <c r="D5">
        <v>-0.51998</v>
      </c>
      <c r="E5">
        <v>1.046563</v>
      </c>
      <c r="F5">
        <v>2.124624</v>
      </c>
      <c r="G5">
        <v>8.841195</v>
      </c>
    </row>
    <row r="6" spans="1:7" ht="12.75">
      <c r="A6" t="s">
        <v>14</v>
      </c>
      <c r="B6" s="49">
        <v>-34.98911</v>
      </c>
      <c r="C6" s="49">
        <v>94.25937</v>
      </c>
      <c r="D6" s="49">
        <v>-30.63897</v>
      </c>
      <c r="E6" s="49">
        <v>33.45391</v>
      </c>
      <c r="F6" s="49">
        <v>-136.9888</v>
      </c>
      <c r="G6" s="49">
        <v>0.01748851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0.7266469</v>
      </c>
      <c r="C8" s="49">
        <v>-1.534312</v>
      </c>
      <c r="D8" s="49">
        <v>-0.7338168</v>
      </c>
      <c r="E8" s="49">
        <v>-1.683305</v>
      </c>
      <c r="F8" s="49">
        <v>-4.452764</v>
      </c>
      <c r="G8" s="49">
        <v>-1.439343</v>
      </c>
    </row>
    <row r="9" spans="1:7" ht="12.75">
      <c r="A9" t="s">
        <v>17</v>
      </c>
      <c r="B9" s="49">
        <v>-0.3100655</v>
      </c>
      <c r="C9" s="49">
        <v>0.7779324</v>
      </c>
      <c r="D9" s="49">
        <v>0.5262431</v>
      </c>
      <c r="E9" s="49">
        <v>0.2985114</v>
      </c>
      <c r="F9" s="49">
        <v>-1.167557</v>
      </c>
      <c r="G9" s="49">
        <v>0.1847671</v>
      </c>
    </row>
    <row r="10" spans="1:7" ht="12.75">
      <c r="A10" t="s">
        <v>18</v>
      </c>
      <c r="B10" s="49">
        <v>0.8726575</v>
      </c>
      <c r="C10" s="49">
        <v>1.096872</v>
      </c>
      <c r="D10" s="49">
        <v>0.2772113</v>
      </c>
      <c r="E10" s="49">
        <v>0.8033461</v>
      </c>
      <c r="F10" s="49">
        <v>-1.246244</v>
      </c>
      <c r="G10" s="49">
        <v>0.4841131</v>
      </c>
    </row>
    <row r="11" spans="1:7" ht="12.75">
      <c r="A11" t="s">
        <v>19</v>
      </c>
      <c r="B11" s="49">
        <v>3.786144</v>
      </c>
      <c r="C11" s="49">
        <v>1.7207</v>
      </c>
      <c r="D11" s="49">
        <v>2.546927</v>
      </c>
      <c r="E11" s="49">
        <v>1.881282</v>
      </c>
      <c r="F11" s="49">
        <v>14.18066</v>
      </c>
      <c r="G11" s="49">
        <v>3.919542</v>
      </c>
    </row>
    <row r="12" spans="1:7" ht="12.75">
      <c r="A12" t="s">
        <v>20</v>
      </c>
      <c r="B12" s="49">
        <v>0.3623346</v>
      </c>
      <c r="C12" s="49">
        <v>-0.0739788</v>
      </c>
      <c r="D12" s="49">
        <v>-0.1543091</v>
      </c>
      <c r="E12" s="49">
        <v>0.109452</v>
      </c>
      <c r="F12" s="49">
        <v>-0.3534889</v>
      </c>
      <c r="G12" s="49">
        <v>-0.02325224</v>
      </c>
    </row>
    <row r="13" spans="1:7" ht="12.75">
      <c r="A13" t="s">
        <v>21</v>
      </c>
      <c r="B13" s="49">
        <v>0.007857036</v>
      </c>
      <c r="C13" s="49">
        <v>0.09065475</v>
      </c>
      <c r="D13" s="49">
        <v>0.01548323</v>
      </c>
      <c r="E13" s="49">
        <v>0.05592782</v>
      </c>
      <c r="F13" s="49">
        <v>-0.004383712</v>
      </c>
      <c r="G13" s="49">
        <v>0.03949086</v>
      </c>
    </row>
    <row r="14" spans="1:7" ht="12.75">
      <c r="A14" t="s">
        <v>22</v>
      </c>
      <c r="B14" s="49">
        <v>0.06818658</v>
      </c>
      <c r="C14" s="49">
        <v>0.03998469</v>
      </c>
      <c r="D14" s="49">
        <v>-0.02992182</v>
      </c>
      <c r="E14" s="49">
        <v>-0.1021136</v>
      </c>
      <c r="F14" s="49">
        <v>0.09386247</v>
      </c>
      <c r="G14" s="49">
        <v>0.0002762447</v>
      </c>
    </row>
    <row r="15" spans="1:7" ht="12.75">
      <c r="A15" t="s">
        <v>23</v>
      </c>
      <c r="B15" s="49">
        <v>-0.2645949</v>
      </c>
      <c r="C15" s="49">
        <v>-0.07312265</v>
      </c>
      <c r="D15" s="49">
        <v>0.06080068</v>
      </c>
      <c r="E15" s="49">
        <v>0.004368666</v>
      </c>
      <c r="F15" s="49">
        <v>-0.2950767</v>
      </c>
      <c r="G15" s="49">
        <v>-0.07963276</v>
      </c>
    </row>
    <row r="16" spans="1:7" ht="12.75">
      <c r="A16" t="s">
        <v>24</v>
      </c>
      <c r="B16" s="49">
        <v>0.006688768</v>
      </c>
      <c r="C16" s="49">
        <v>-0.02609808</v>
      </c>
      <c r="D16" s="49">
        <v>-0.02170948</v>
      </c>
      <c r="E16" s="49">
        <v>0.0180132</v>
      </c>
      <c r="F16" s="49">
        <v>-0.02884606</v>
      </c>
      <c r="G16" s="49">
        <v>-0.01004484</v>
      </c>
    </row>
    <row r="17" spans="1:7" ht="12.75">
      <c r="A17" t="s">
        <v>25</v>
      </c>
      <c r="B17" s="49">
        <v>-0.06122022</v>
      </c>
      <c r="C17" s="49">
        <v>-0.06180322</v>
      </c>
      <c r="D17" s="49">
        <v>-0.06984209</v>
      </c>
      <c r="E17" s="49">
        <v>-0.06485153</v>
      </c>
      <c r="F17" s="49">
        <v>-0.04449998</v>
      </c>
      <c r="G17" s="49">
        <v>-0.06208799</v>
      </c>
    </row>
    <row r="18" spans="1:7" ht="12.75">
      <c r="A18" t="s">
        <v>26</v>
      </c>
      <c r="B18" s="49">
        <v>0.04102128</v>
      </c>
      <c r="C18" s="49">
        <v>-0.00415142</v>
      </c>
      <c r="D18" s="49">
        <v>0.03004016</v>
      </c>
      <c r="E18" s="49">
        <v>-0.006810321</v>
      </c>
      <c r="F18" s="49">
        <v>-0.004631433</v>
      </c>
      <c r="G18" s="49">
        <v>0.009888728</v>
      </c>
    </row>
    <row r="19" spans="1:7" ht="12.75">
      <c r="A19" t="s">
        <v>27</v>
      </c>
      <c r="B19" s="49">
        <v>-0.2171744</v>
      </c>
      <c r="C19" s="49">
        <v>-0.2034389</v>
      </c>
      <c r="D19" s="49">
        <v>-0.2098958</v>
      </c>
      <c r="E19" s="49">
        <v>-0.1937118</v>
      </c>
      <c r="F19" s="49">
        <v>-0.1544963</v>
      </c>
      <c r="G19" s="49">
        <v>-0.1981111</v>
      </c>
    </row>
    <row r="20" spans="1:7" ht="12.75">
      <c r="A20" t="s">
        <v>28</v>
      </c>
      <c r="B20" s="49">
        <v>-0.009944013</v>
      </c>
      <c r="C20" s="49">
        <v>-0.006725904</v>
      </c>
      <c r="D20" s="49">
        <v>-0.001969543</v>
      </c>
      <c r="E20" s="49">
        <v>-0.007246626</v>
      </c>
      <c r="F20" s="49">
        <v>-0.001644261</v>
      </c>
      <c r="G20" s="49">
        <v>-0.005494749</v>
      </c>
    </row>
    <row r="21" spans="1:7" ht="12.75">
      <c r="A21" t="s">
        <v>29</v>
      </c>
      <c r="B21" s="49">
        <v>46.46227</v>
      </c>
      <c r="C21" s="49">
        <v>52.43485</v>
      </c>
      <c r="D21" s="49">
        <v>-39.19337</v>
      </c>
      <c r="E21" s="49">
        <v>11.32447</v>
      </c>
      <c r="F21" s="49">
        <v>-94.56025</v>
      </c>
      <c r="G21" s="49">
        <v>0.03211821</v>
      </c>
    </row>
    <row r="22" spans="1:7" ht="12.75">
      <c r="A22" t="s">
        <v>30</v>
      </c>
      <c r="B22" s="49">
        <v>-32.37027</v>
      </c>
      <c r="C22" s="49">
        <v>-15.78372</v>
      </c>
      <c r="D22" s="49">
        <v>-10.39961</v>
      </c>
      <c r="E22" s="49">
        <v>20.93129</v>
      </c>
      <c r="F22" s="49">
        <v>42.49274</v>
      </c>
      <c r="G22" s="49">
        <v>0</v>
      </c>
    </row>
    <row r="23" spans="1:7" ht="12.75">
      <c r="A23" t="s">
        <v>31</v>
      </c>
      <c r="B23" s="49">
        <v>-3.817921</v>
      </c>
      <c r="C23" s="49">
        <v>-2.723789</v>
      </c>
      <c r="D23" s="49">
        <v>-2.562491</v>
      </c>
      <c r="E23" s="49">
        <v>-2.964086</v>
      </c>
      <c r="F23" s="49">
        <v>-1.603995</v>
      </c>
      <c r="G23" s="49">
        <v>-2.751978</v>
      </c>
    </row>
    <row r="24" spans="1:7" ht="12.75">
      <c r="A24" t="s">
        <v>32</v>
      </c>
      <c r="B24" s="49">
        <v>-0.4267429</v>
      </c>
      <c r="C24" s="49">
        <v>2.054756</v>
      </c>
      <c r="D24" s="49">
        <v>3.597332</v>
      </c>
      <c r="E24" s="49">
        <v>2.142973</v>
      </c>
      <c r="F24" s="49">
        <v>2.517576</v>
      </c>
      <c r="G24" s="49">
        <v>2.149219</v>
      </c>
    </row>
    <row r="25" spans="1:7" ht="12.75">
      <c r="A25" t="s">
        <v>33</v>
      </c>
      <c r="B25" s="49">
        <v>-0.8180063</v>
      </c>
      <c r="C25" s="49">
        <v>-0.8393772</v>
      </c>
      <c r="D25" s="49">
        <v>-0.8268585</v>
      </c>
      <c r="E25" s="49">
        <v>-0.3560609</v>
      </c>
      <c r="F25" s="49">
        <v>-2.79374</v>
      </c>
      <c r="G25" s="49">
        <v>-0.9777072</v>
      </c>
    </row>
    <row r="26" spans="1:7" ht="12.75">
      <c r="A26" t="s">
        <v>34</v>
      </c>
      <c r="B26" s="49">
        <v>1.391575</v>
      </c>
      <c r="C26" s="49">
        <v>0.7296348</v>
      </c>
      <c r="D26" s="49">
        <v>0.7299142</v>
      </c>
      <c r="E26" s="49">
        <v>0.3281221</v>
      </c>
      <c r="F26" s="49">
        <v>1.561566</v>
      </c>
      <c r="G26" s="49">
        <v>0.8403328</v>
      </c>
    </row>
    <row r="27" spans="1:7" ht="12.75">
      <c r="A27" t="s">
        <v>35</v>
      </c>
      <c r="B27" s="49">
        <v>0.1793278</v>
      </c>
      <c r="C27" s="49">
        <v>0.08281811</v>
      </c>
      <c r="D27" s="49">
        <v>0.007983846</v>
      </c>
      <c r="E27" s="49">
        <v>-0.3512614</v>
      </c>
      <c r="F27" s="49">
        <v>0.3296793</v>
      </c>
      <c r="G27" s="49">
        <v>0.007308402</v>
      </c>
    </row>
    <row r="28" spans="1:7" ht="12.75">
      <c r="A28" t="s">
        <v>36</v>
      </c>
      <c r="B28" s="49">
        <v>-0.06928454</v>
      </c>
      <c r="C28" s="49">
        <v>0.5960662</v>
      </c>
      <c r="D28" s="49">
        <v>0.5476366</v>
      </c>
      <c r="E28" s="49">
        <v>0.8717292</v>
      </c>
      <c r="F28" s="49">
        <v>0.1768234</v>
      </c>
      <c r="G28" s="49">
        <v>0.4984164</v>
      </c>
    </row>
    <row r="29" spans="1:7" ht="12.75">
      <c r="A29" t="s">
        <v>37</v>
      </c>
      <c r="B29" s="49">
        <v>-0.1922766</v>
      </c>
      <c r="C29" s="49">
        <v>-0.1214058</v>
      </c>
      <c r="D29" s="49">
        <v>-0.08136805</v>
      </c>
      <c r="E29" s="49">
        <v>-0.1025392</v>
      </c>
      <c r="F29" s="49">
        <v>-0.09478683</v>
      </c>
      <c r="G29" s="49">
        <v>-0.1139539</v>
      </c>
    </row>
    <row r="30" spans="1:7" ht="12.75">
      <c r="A30" t="s">
        <v>38</v>
      </c>
      <c r="B30" s="49">
        <v>0.2052723</v>
      </c>
      <c r="C30" s="49">
        <v>0.0264287</v>
      </c>
      <c r="D30" s="49">
        <v>0.02741533</v>
      </c>
      <c r="E30" s="49">
        <v>0.001029134</v>
      </c>
      <c r="F30" s="49">
        <v>0.1550835</v>
      </c>
      <c r="G30" s="49">
        <v>0.06361814</v>
      </c>
    </row>
    <row r="31" spans="1:7" ht="12.75">
      <c r="A31" t="s">
        <v>39</v>
      </c>
      <c r="B31" s="49">
        <v>-0.02522984</v>
      </c>
      <c r="C31" s="49">
        <v>-0.02135348</v>
      </c>
      <c r="D31" s="49">
        <v>0.001798213</v>
      </c>
      <c r="E31" s="49">
        <v>-0.03405784</v>
      </c>
      <c r="F31" s="49">
        <v>-0.004238733</v>
      </c>
      <c r="G31" s="49">
        <v>-0.0171217</v>
      </c>
    </row>
    <row r="32" spans="1:7" ht="12.75">
      <c r="A32" t="s">
        <v>40</v>
      </c>
      <c r="B32" s="49">
        <v>0.02603334</v>
      </c>
      <c r="C32" s="49">
        <v>0.09620225</v>
      </c>
      <c r="D32" s="49">
        <v>0.04888554</v>
      </c>
      <c r="E32" s="49">
        <v>0.1070415</v>
      </c>
      <c r="F32" s="49">
        <v>0.005856707</v>
      </c>
      <c r="G32" s="49">
        <v>0.06520091</v>
      </c>
    </row>
    <row r="33" spans="1:7" ht="12.75">
      <c r="A33" t="s">
        <v>41</v>
      </c>
      <c r="B33" s="49">
        <v>0.1205773</v>
      </c>
      <c r="C33" s="49">
        <v>0.1158611</v>
      </c>
      <c r="D33" s="49">
        <v>0.149239</v>
      </c>
      <c r="E33" s="49">
        <v>0.1129034</v>
      </c>
      <c r="F33" s="49">
        <v>0.13081</v>
      </c>
      <c r="G33" s="49">
        <v>0.1258562</v>
      </c>
    </row>
    <row r="34" spans="1:7" ht="12.75">
      <c r="A34" t="s">
        <v>42</v>
      </c>
      <c r="B34" s="49">
        <v>0.01450783</v>
      </c>
      <c r="C34" s="49">
        <v>0.007314025</v>
      </c>
      <c r="D34" s="49">
        <v>0.0002943014</v>
      </c>
      <c r="E34" s="49">
        <v>-0.006920307</v>
      </c>
      <c r="F34" s="49">
        <v>-0.0463402</v>
      </c>
      <c r="G34" s="49">
        <v>-0.003954106</v>
      </c>
    </row>
    <row r="35" spans="1:7" ht="12.75">
      <c r="A35" t="s">
        <v>43</v>
      </c>
      <c r="B35" s="49">
        <v>-0.006360136</v>
      </c>
      <c r="C35" s="49">
        <v>-0.008032477</v>
      </c>
      <c r="D35" s="49">
        <v>-0.003586044</v>
      </c>
      <c r="E35" s="49">
        <v>-0.0002751036</v>
      </c>
      <c r="F35" s="49">
        <v>0.0006242282</v>
      </c>
      <c r="G35" s="49">
        <v>-0.003700894</v>
      </c>
    </row>
    <row r="36" spans="1:6" ht="12.75">
      <c r="A36" t="s">
        <v>44</v>
      </c>
      <c r="B36" s="49">
        <v>19.30237</v>
      </c>
      <c r="C36" s="49">
        <v>19.30237</v>
      </c>
      <c r="D36" s="49">
        <v>19.31152</v>
      </c>
      <c r="E36" s="49">
        <v>19.31152</v>
      </c>
      <c r="F36" s="49">
        <v>19.32373</v>
      </c>
    </row>
    <row r="37" spans="1:6" ht="12.75">
      <c r="A37" t="s">
        <v>45</v>
      </c>
      <c r="B37" s="49">
        <v>0.3982544</v>
      </c>
      <c r="C37" s="49">
        <v>0.3789266</v>
      </c>
      <c r="D37" s="49">
        <v>0.3748576</v>
      </c>
      <c r="E37" s="49">
        <v>0.3728231</v>
      </c>
      <c r="F37" s="49">
        <v>0.3692627</v>
      </c>
    </row>
    <row r="38" spans="1:7" ht="12.75">
      <c r="A38" t="s">
        <v>55</v>
      </c>
      <c r="B38" s="49">
        <v>5.973655E-05</v>
      </c>
      <c r="C38" s="49">
        <v>-0.0001600998</v>
      </c>
      <c r="D38" s="49">
        <v>5.201689E-05</v>
      </c>
      <c r="E38" s="49">
        <v>-5.691169E-05</v>
      </c>
      <c r="F38" s="49">
        <v>0.0002335599</v>
      </c>
      <c r="G38" s="49">
        <v>0.0002663343</v>
      </c>
    </row>
    <row r="39" spans="1:7" ht="12.75">
      <c r="A39" t="s">
        <v>56</v>
      </c>
      <c r="B39" s="49">
        <v>-7.879249E-05</v>
      </c>
      <c r="C39" s="49">
        <v>-8.939194E-05</v>
      </c>
      <c r="D39" s="49">
        <v>6.668283E-05</v>
      </c>
      <c r="E39" s="49">
        <v>-1.913247E-05</v>
      </c>
      <c r="F39" s="49">
        <v>0.00015976</v>
      </c>
      <c r="G39" s="49">
        <v>0.001258167</v>
      </c>
    </row>
    <row r="40" spans="2:7" ht="12.75">
      <c r="B40" t="s">
        <v>46</v>
      </c>
      <c r="C40">
        <v>-0.003747</v>
      </c>
      <c r="D40" t="s">
        <v>47</v>
      </c>
      <c r="E40">
        <v>3.117174</v>
      </c>
      <c r="F40" t="s">
        <v>48</v>
      </c>
      <c r="G40">
        <v>54.942969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5.973654041819335E-05</v>
      </c>
      <c r="C50">
        <f>-0.017/(C7*C7+C22*C22)*(C21*C22+C6*C7)</f>
        <v>-0.0001600998352615682</v>
      </c>
      <c r="D50">
        <f>-0.017/(D7*D7+D22*D22)*(D21*D22+D6*D7)</f>
        <v>5.2016901463099356E-05</v>
      </c>
      <c r="E50">
        <f>-0.017/(E7*E7+E22*E22)*(E21*E22+E6*E7)</f>
        <v>-5.6911693739276086E-05</v>
      </c>
      <c r="F50">
        <f>-0.017/(F7*F7+F22*F22)*(F21*F22+F6*F7)</f>
        <v>0.00023355982386684542</v>
      </c>
      <c r="G50">
        <f>(B50*B$4+C50*C$4+D50*D$4+E50*E$4+F50*F$4)/SUM(B$4:F$4)</f>
        <v>1.1015020534875558E-07</v>
      </c>
    </row>
    <row r="51" spans="1:7" ht="12.75">
      <c r="A51" t="s">
        <v>59</v>
      </c>
      <c r="B51">
        <f>-0.017/(B7*B7+B22*B22)*(B21*B7-B6*B22)</f>
        <v>-7.879249020577972E-05</v>
      </c>
      <c r="C51">
        <f>-0.017/(C7*C7+C22*C22)*(C21*C7-C6*C22)</f>
        <v>-8.939194209718146E-05</v>
      </c>
      <c r="D51">
        <f>-0.017/(D7*D7+D22*D22)*(D21*D7-D6*D22)</f>
        <v>6.668282454886248E-05</v>
      </c>
      <c r="E51">
        <f>-0.017/(E7*E7+E22*E22)*(E21*E7-E6*E22)</f>
        <v>-1.9132475483395203E-05</v>
      </c>
      <c r="F51">
        <f>-0.017/(F7*F7+F22*F22)*(F21*F7-F6*F22)</f>
        <v>0.00015975996531299803</v>
      </c>
      <c r="G51">
        <f>(B51*B$4+C51*C$4+D51*D$4+E51*E$4+F51*F$4)/SUM(B$4:F$4)</f>
        <v>-1.7911956410593726E-07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9999.969715749285</v>
      </c>
      <c r="C62">
        <f>C7+(2/0.017)*(C8*C50-C23*C51)</f>
        <v>10000.000253918808</v>
      </c>
      <c r="D62">
        <f>D7+(2/0.017)*(D8*D50-D23*D51)</f>
        <v>10000.015612148421</v>
      </c>
      <c r="E62">
        <f>E7+(2/0.017)*(E8*E50-E23*E51)</f>
        <v>10000.004598757165</v>
      </c>
      <c r="F62">
        <f>F7+(2/0.017)*(F8*F50-F23*F51)</f>
        <v>9999.907796165882</v>
      </c>
    </row>
    <row r="63" spans="1:6" ht="12.75">
      <c r="A63" t="s">
        <v>67</v>
      </c>
      <c r="B63">
        <f>B8+(3/0.017)*(B9*B50-B24*B51)</f>
        <v>0.717444598345587</v>
      </c>
      <c r="C63">
        <f>C8+(3/0.017)*(C9*C50-C24*C51)</f>
        <v>-1.5238769799486116</v>
      </c>
      <c r="D63">
        <f>D8+(3/0.017)*(D9*D50-D24*D51)</f>
        <v>-0.7713179864332363</v>
      </c>
      <c r="E63">
        <f>E8+(3/0.017)*(E9*E50-E24*E51)</f>
        <v>-1.6790676607630126</v>
      </c>
      <c r="F63">
        <f>F8+(3/0.017)*(F9*F50-F24*F51)</f>
        <v>-4.5718643991248245</v>
      </c>
    </row>
    <row r="64" spans="1:6" ht="12.75">
      <c r="A64" t="s">
        <v>68</v>
      </c>
      <c r="B64">
        <f>B9+(4/0.017)*(B10*B50-B25*B51)</f>
        <v>-0.31296507961435915</v>
      </c>
      <c r="C64">
        <f>C9+(4/0.017)*(C10*C50-C25*C51)</f>
        <v>0.7189576742204421</v>
      </c>
      <c r="D64">
        <f>D9+(4/0.017)*(D10*D50-D25*D51)</f>
        <v>0.5426094372138337</v>
      </c>
      <c r="E64">
        <f>E9+(4/0.017)*(E10*E50-E25*E51)</f>
        <v>0.28615090267066173</v>
      </c>
      <c r="F64">
        <f>F9+(4/0.017)*(F10*F50-F25*F51)</f>
        <v>-1.1310263467391948</v>
      </c>
    </row>
    <row r="65" spans="1:6" ht="12.75">
      <c r="A65" t="s">
        <v>69</v>
      </c>
      <c r="B65">
        <f>B10+(5/0.017)*(B11*B50-B26*B51)</f>
        <v>0.9714271481303554</v>
      </c>
      <c r="C65">
        <f>C10+(5/0.017)*(C11*C50-C26*C51)</f>
        <v>1.0350307309585614</v>
      </c>
      <c r="D65">
        <f>D10+(5/0.017)*(D11*D50-D26*D51)</f>
        <v>0.3018614500759953</v>
      </c>
      <c r="E65">
        <f>E10+(5/0.017)*(E11*E50-E26*E51)</f>
        <v>0.7737022302978227</v>
      </c>
      <c r="F65">
        <f>F10+(5/0.017)*(F11*F50-F26*F51)</f>
        <v>-0.34549202296421655</v>
      </c>
    </row>
    <row r="66" spans="1:6" ht="12.75">
      <c r="A66" t="s">
        <v>70</v>
      </c>
      <c r="B66">
        <f>B11+(6/0.017)*(B12*B50-B27*B51)</f>
        <v>3.798770223318683</v>
      </c>
      <c r="C66">
        <f>C11+(6/0.017)*(C12*C50-C27*C51)</f>
        <v>1.7274931524893764</v>
      </c>
      <c r="D66">
        <f>D11+(6/0.017)*(D12*D50-D27*D51)</f>
        <v>2.5439061529464935</v>
      </c>
      <c r="E66">
        <f>E11+(6/0.017)*(E12*E50-E27*E51)</f>
        <v>1.8767115533552066</v>
      </c>
      <c r="F66">
        <f>F11+(6/0.017)*(F12*F50-F27*F51)</f>
        <v>14.132931638086365</v>
      </c>
    </row>
    <row r="67" spans="1:6" ht="12.75">
      <c r="A67" t="s">
        <v>71</v>
      </c>
      <c r="B67">
        <f>B12+(7/0.017)*(B13*B50-B28*B51)</f>
        <v>0.360279997350855</v>
      </c>
      <c r="C67">
        <f>C12+(7/0.017)*(C13*C50-C28*C51)</f>
        <v>-0.058014803948784804</v>
      </c>
      <c r="D67">
        <f>D12+(7/0.017)*(D13*D50-D28*D51)</f>
        <v>-0.1690142740973921</v>
      </c>
      <c r="E67">
        <f>E12+(7/0.017)*(E13*E50-E28*E51)</f>
        <v>0.11500892553451178</v>
      </c>
      <c r="F67">
        <f>F12+(7/0.017)*(F13*F50-F28*F51)</f>
        <v>-0.3655425538101121</v>
      </c>
    </row>
    <row r="68" spans="1:6" ht="12.75">
      <c r="A68" t="s">
        <v>72</v>
      </c>
      <c r="B68">
        <f>B13+(8/0.017)*(B14*B50-B29*B51)</f>
        <v>0.0026444610681636465</v>
      </c>
      <c r="C68">
        <f>C13+(8/0.017)*(C14*C50-C29*C51)</f>
        <v>0.08253510645842502</v>
      </c>
      <c r="D68">
        <f>D13+(8/0.017)*(D14*D50-D29*D51)</f>
        <v>0.017304129312704225</v>
      </c>
      <c r="E68">
        <f>E13+(8/0.017)*(E14*E50-E29*E51)</f>
        <v>0.0577394102116367</v>
      </c>
      <c r="F68">
        <f>F13+(8/0.017)*(F14*F50-F29*F51)</f>
        <v>0.013058943357099341</v>
      </c>
    </row>
    <row r="69" spans="1:6" ht="12.75">
      <c r="A69" t="s">
        <v>73</v>
      </c>
      <c r="B69">
        <f>B14+(9/0.017)*(B15*B50-B30*B51)</f>
        <v>0.06838136739651356</v>
      </c>
      <c r="C69">
        <f>C14+(9/0.017)*(C15*C50-C30*C51)</f>
        <v>0.04743321549123164</v>
      </c>
      <c r="D69">
        <f>D14+(9/0.017)*(D15*D50-D30*D51)</f>
        <v>-0.029215303408176914</v>
      </c>
      <c r="E69">
        <f>E14+(9/0.017)*(E15*E50-E30*E51)</f>
        <v>-0.10223480262963255</v>
      </c>
      <c r="F69">
        <f>F14+(9/0.017)*(F15*F50-F30*F51)</f>
        <v>0.044259660003620305</v>
      </c>
    </row>
    <row r="70" spans="1:6" ht="12.75">
      <c r="A70" t="s">
        <v>74</v>
      </c>
      <c r="B70">
        <f>B15+(10/0.017)*(B16*B50-B31*B51)</f>
        <v>-0.26552922827124326</v>
      </c>
      <c r="C70">
        <f>C15+(10/0.017)*(C16*C50-C31*C51)</f>
        <v>-0.0717876680818177</v>
      </c>
      <c r="D70">
        <f>D15+(10/0.017)*(D16*D50-D31*D51)</f>
        <v>0.06006587423296729</v>
      </c>
      <c r="E70">
        <f>E15+(10/0.017)*(E16*E50-E31*E51)</f>
        <v>0.0033823292291283976</v>
      </c>
      <c r="F70">
        <f>F15+(10/0.017)*(F16*F50-F31*F51)</f>
        <v>-0.29864146520929497</v>
      </c>
    </row>
    <row r="71" spans="1:6" ht="12.75">
      <c r="A71" t="s">
        <v>75</v>
      </c>
      <c r="B71">
        <f>B16+(11/0.017)*(B17*B50-B32*B51)</f>
        <v>0.0056496869968155</v>
      </c>
      <c r="C71">
        <f>C16+(11/0.017)*(C17*C50-C32*C51)</f>
        <v>-0.014131120922071567</v>
      </c>
      <c r="D71">
        <f>D16+(11/0.017)*(D17*D50-D32*D51)</f>
        <v>-0.026169523823725675</v>
      </c>
      <c r="E71">
        <f>E16+(11/0.017)*(E17*E50-E32*E51)</f>
        <v>0.021726527774807797</v>
      </c>
      <c r="F71">
        <f>F16+(11/0.017)*(F17*F50-F32*F51)</f>
        <v>-0.0361766378105007</v>
      </c>
    </row>
    <row r="72" spans="1:6" ht="12.75">
      <c r="A72" t="s">
        <v>76</v>
      </c>
      <c r="B72">
        <f>B17+(12/0.017)*(B18*B50-B33*B51)</f>
        <v>-0.052784181119989136</v>
      </c>
      <c r="C72">
        <f>C17+(12/0.017)*(C18*C50-C33*C51)</f>
        <v>-0.05402320324662306</v>
      </c>
      <c r="D72">
        <f>D17+(12/0.017)*(D18*D50-D33*D51)</f>
        <v>-0.07576379494837078</v>
      </c>
      <c r="E72">
        <f>E17+(12/0.017)*(E18*E50-E33*E51)</f>
        <v>-0.06305314757493403</v>
      </c>
      <c r="F72">
        <f>F17+(12/0.017)*(F18*F50-F33*F51)</f>
        <v>-0.06001521605058191</v>
      </c>
    </row>
    <row r="73" spans="1:6" ht="12.75">
      <c r="A73" t="s">
        <v>77</v>
      </c>
      <c r="B73">
        <f>B18+(13/0.017)*(B19*B50-B34*B51)</f>
        <v>0.03197470291101223</v>
      </c>
      <c r="C73">
        <f>C18+(13/0.017)*(C19*C50-C34*C51)</f>
        <v>0.021255435328011513</v>
      </c>
      <c r="D73">
        <f>D18+(13/0.017)*(D19*D50-D34*D51)</f>
        <v>0.021675995180493634</v>
      </c>
      <c r="E73">
        <f>E18+(13/0.017)*(E19*E50-E34*E51)</f>
        <v>0.0015189044356761659</v>
      </c>
      <c r="F73">
        <f>F18+(13/0.017)*(F19*F50-F34*F51)</f>
        <v>-0.02656382466642735</v>
      </c>
    </row>
    <row r="74" spans="1:6" ht="12.75">
      <c r="A74" t="s">
        <v>78</v>
      </c>
      <c r="B74">
        <f>B19+(14/0.017)*(B20*B50-B35*B51)</f>
        <v>-0.21807628979010196</v>
      </c>
      <c r="C74">
        <f>C19+(14/0.017)*(C20*C50-C35*C51)</f>
        <v>-0.20314343625593773</v>
      </c>
      <c r="D74">
        <f>D19+(14/0.017)*(D20*D50-D35*D51)</f>
        <v>-0.20978324163164386</v>
      </c>
      <c r="E74">
        <f>E19+(14/0.017)*(E20*E50-E35*E51)</f>
        <v>-0.1933764964203872</v>
      </c>
      <c r="F74">
        <f>F19+(14/0.017)*(F20*F50-F35*F51)</f>
        <v>-0.15489469057598984</v>
      </c>
    </row>
    <row r="75" spans="1:6" ht="12.75">
      <c r="A75" t="s">
        <v>79</v>
      </c>
      <c r="B75" s="49">
        <f>B20</f>
        <v>-0.009944013</v>
      </c>
      <c r="C75" s="49">
        <f>C20</f>
        <v>-0.006725904</v>
      </c>
      <c r="D75" s="49">
        <f>D20</f>
        <v>-0.001969543</v>
      </c>
      <c r="E75" s="49">
        <f>E20</f>
        <v>-0.007246626</v>
      </c>
      <c r="F75" s="49">
        <f>F20</f>
        <v>-0.001644261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-32.403837495397795</v>
      </c>
      <c r="C82">
        <f>C22+(2/0.017)*(C8*C51+C23*C50)</f>
        <v>-15.716280788276437</v>
      </c>
      <c r="D82">
        <f>D22+(2/0.017)*(D8*D51+D23*D50)</f>
        <v>-10.421048331620291</v>
      </c>
      <c r="E82">
        <f>E22+(2/0.017)*(E8*E51+E23*E50)</f>
        <v>20.954924934857935</v>
      </c>
      <c r="F82">
        <f>F22+(2/0.017)*(F8*F51+F23*F50)</f>
        <v>42.364975033897615</v>
      </c>
    </row>
    <row r="83" spans="1:6" ht="12.75">
      <c r="A83" t="s">
        <v>82</v>
      </c>
      <c r="B83">
        <f>B23+(3/0.017)*(B9*B51+B24*B50)</f>
        <v>-3.8181082902862578</v>
      </c>
      <c r="C83">
        <f>C23+(3/0.017)*(C9*C51+C24*C50)</f>
        <v>-2.7941137620868894</v>
      </c>
      <c r="D83">
        <f>D23+(3/0.017)*(D9*D51+D24*D50)</f>
        <v>-2.5232768634444582</v>
      </c>
      <c r="E83">
        <f>E23+(3/0.017)*(E9*E51+E24*E50)</f>
        <v>-2.9866162620781562</v>
      </c>
      <c r="F83">
        <f>F23+(3/0.017)*(F9*F51+F24*F50)</f>
        <v>-1.5331463397687444</v>
      </c>
    </row>
    <row r="84" spans="1:6" ht="12.75">
      <c r="A84" t="s">
        <v>83</v>
      </c>
      <c r="B84">
        <f>B24+(4/0.017)*(B10*B51+B25*B50)</f>
        <v>-0.4544190703350675</v>
      </c>
      <c r="C84">
        <f>C24+(4/0.017)*(C10*C51+C25*C50)</f>
        <v>2.0633048548541875</v>
      </c>
      <c r="D84">
        <f>D24+(4/0.017)*(D10*D51+D25*D50)</f>
        <v>3.5915613212617497</v>
      </c>
      <c r="E84">
        <f>E24+(4/0.017)*(E10*E51+E25*E50)</f>
        <v>2.1441245363130355</v>
      </c>
      <c r="F84">
        <f>F24+(4/0.017)*(F10*F51+F25*F50)</f>
        <v>2.317198277519696</v>
      </c>
    </row>
    <row r="85" spans="1:6" ht="12.75">
      <c r="A85" t="s">
        <v>84</v>
      </c>
      <c r="B85">
        <f>B25+(5/0.017)*(B11*B51+B26*B50)</f>
        <v>-0.8812980170015365</v>
      </c>
      <c r="C85">
        <f>C25+(5/0.017)*(C11*C51+C26*C50)</f>
        <v>-0.9189745900140375</v>
      </c>
      <c r="D85">
        <f>D25+(5/0.017)*(D11*D51+D26*D50)</f>
        <v>-0.7657396290300948</v>
      </c>
      <c r="E85">
        <f>E25+(5/0.017)*(E11*E51+E26*E50)</f>
        <v>-0.3721395959431297</v>
      </c>
      <c r="F85">
        <f>F25+(5/0.017)*(F11*F51+F26*F50)</f>
        <v>-2.0201456383435668</v>
      </c>
    </row>
    <row r="86" spans="1:6" ht="12.75">
      <c r="A86" t="s">
        <v>85</v>
      </c>
      <c r="B86">
        <f>B26+(6/0.017)*(B12*B51+B27*B50)</f>
        <v>1.3852796506886202</v>
      </c>
      <c r="C86">
        <f>C26+(6/0.017)*(C12*C51+C27*C50)</f>
        <v>0.7272891327664746</v>
      </c>
      <c r="D86">
        <f>D26+(6/0.017)*(D12*D51+D27*D50)</f>
        <v>0.7264290923373243</v>
      </c>
      <c r="E86">
        <f>E26+(6/0.017)*(E12*E51+E27*E50)</f>
        <v>0.3344386153573956</v>
      </c>
      <c r="F86">
        <f>F26+(6/0.017)*(F12*F51+F27*F50)</f>
        <v>1.5688106346487112</v>
      </c>
    </row>
    <row r="87" spans="1:6" ht="12.75">
      <c r="A87" t="s">
        <v>86</v>
      </c>
      <c r="B87">
        <f>B27+(7/0.017)*(B13*B51+B28*B50)</f>
        <v>0.17736866711217666</v>
      </c>
      <c r="C87">
        <f>C27+(7/0.017)*(C13*C51+C28*C50)</f>
        <v>0.0401865022285433</v>
      </c>
      <c r="D87">
        <f>D27+(7/0.017)*(D13*D51+D28*D50)</f>
        <v>0.020138656116781475</v>
      </c>
      <c r="E87">
        <f>E27+(7/0.017)*(E13*E51+E28*E50)</f>
        <v>-0.3721303035466363</v>
      </c>
      <c r="F87">
        <f>F27+(7/0.017)*(F13*F51+F28*F50)</f>
        <v>0.3463963296104307</v>
      </c>
    </row>
    <row r="88" spans="1:6" ht="12.75">
      <c r="A88" t="s">
        <v>87</v>
      </c>
      <c r="B88">
        <f>B28+(8/0.017)*(B14*B51+B29*B50)</f>
        <v>-0.07721796556432396</v>
      </c>
      <c r="C88">
        <f>C28+(8/0.017)*(C14*C51+C29*C50)</f>
        <v>0.6035310185819036</v>
      </c>
      <c r="D88">
        <f>D28+(8/0.017)*(D14*D51+D29*D50)</f>
        <v>0.5447058775000766</v>
      </c>
      <c r="E88">
        <f>E28+(8/0.017)*(E14*E51+E29*E50)</f>
        <v>0.8753947837624431</v>
      </c>
      <c r="F88">
        <f>F28+(8/0.017)*(F14*F51+F29*F50)</f>
        <v>0.17346202100315092</v>
      </c>
    </row>
    <row r="89" spans="1:6" ht="12.75">
      <c r="A89" t="s">
        <v>88</v>
      </c>
      <c r="B89">
        <f>B29+(9/0.017)*(B15*B51+B30*B50)</f>
        <v>-0.17474759217576982</v>
      </c>
      <c r="C89">
        <f>C29+(9/0.017)*(C15*C51+C30*C50)</f>
        <v>-0.1201853231407332</v>
      </c>
      <c r="D89">
        <f>D29+(9/0.017)*(D15*D51+D30*D50)</f>
        <v>-0.07846665033148711</v>
      </c>
      <c r="E89">
        <f>E29+(9/0.017)*(E15*E51+E30*E50)</f>
        <v>-0.1026144575522049</v>
      </c>
      <c r="F89">
        <f>F29+(9/0.017)*(F15*F51+F30*F50)</f>
        <v>-0.10056809562989295</v>
      </c>
    </row>
    <row r="90" spans="1:6" ht="12.75">
      <c r="A90" t="s">
        <v>89</v>
      </c>
      <c r="B90">
        <f>B30+(10/0.017)*(B16*B51+B31*B50)</f>
        <v>0.20407573056233336</v>
      </c>
      <c r="C90">
        <f>C30+(10/0.017)*(C16*C51+C31*C50)</f>
        <v>0.029812021580275766</v>
      </c>
      <c r="D90">
        <f>D30+(10/0.017)*(D16*D51+D31*D50)</f>
        <v>0.02661879354267272</v>
      </c>
      <c r="E90">
        <f>E30+(10/0.017)*(E16*E51+E31*E50)</f>
        <v>0.0019665765012492776</v>
      </c>
      <c r="F90">
        <f>F30+(10/0.017)*(F16*F51+F31*F50)</f>
        <v>0.15179029807181457</v>
      </c>
    </row>
    <row r="91" spans="1:6" ht="12.75">
      <c r="A91" t="s">
        <v>90</v>
      </c>
      <c r="B91">
        <f>B31+(11/0.017)*(B17*B51+B32*B50)</f>
        <v>-0.021102358366433014</v>
      </c>
      <c r="C91">
        <f>C31+(11/0.017)*(C17*C51+C32*C50)</f>
        <v>-0.027744644684968303</v>
      </c>
      <c r="D91">
        <f>D31+(11/0.017)*(D17*D51+D32*D50)</f>
        <v>0.0004300760187705844</v>
      </c>
      <c r="E91">
        <f>E31+(11/0.017)*(E17*E51+E32*E50)</f>
        <v>-0.037196814725510445</v>
      </c>
      <c r="F91">
        <f>F31+(11/0.017)*(F17*F51+F32*F50)</f>
        <v>-0.007953771933209602</v>
      </c>
    </row>
    <row r="92" spans="1:6" ht="12.75">
      <c r="A92" t="s">
        <v>91</v>
      </c>
      <c r="B92">
        <f>B32+(12/0.017)*(B18*B51+B33*B50)</f>
        <v>0.028836188436944524</v>
      </c>
      <c r="C92">
        <f>C32+(12/0.017)*(C18*C51+C33*C50)</f>
        <v>0.08337055151037906</v>
      </c>
      <c r="D92">
        <f>D32+(12/0.017)*(D18*D51+D33*D50)</f>
        <v>0.055779266877283226</v>
      </c>
      <c r="E92">
        <f>E32+(12/0.017)*(E18*E51+E33*E50)</f>
        <v>0.10259781146586605</v>
      </c>
      <c r="F92">
        <f>F32+(12/0.017)*(F18*F51+F33*F50)</f>
        <v>0.0269005020479477</v>
      </c>
    </row>
    <row r="93" spans="1:6" ht="12.75">
      <c r="A93" t="s">
        <v>92</v>
      </c>
      <c r="B93">
        <f>B33+(13/0.017)*(B19*B51+B34*B50)</f>
        <v>0.13432545715621044</v>
      </c>
      <c r="C93">
        <f>C33+(13/0.017)*(C19*C51+C34*C50)</f>
        <v>0.12887243613115876</v>
      </c>
      <c r="D93">
        <f>D33+(13/0.017)*(D19*D51+D34*D50)</f>
        <v>0.13854754293798557</v>
      </c>
      <c r="E93">
        <f>E33+(13/0.017)*(E19*E51+E34*E50)</f>
        <v>0.11603871909057834</v>
      </c>
      <c r="F93">
        <f>F33+(13/0.017)*(F19*F51+F34*F50)</f>
        <v>0.10365871045728048</v>
      </c>
    </row>
    <row r="94" spans="1:6" ht="12.75">
      <c r="A94" t="s">
        <v>93</v>
      </c>
      <c r="B94">
        <f>B34+(14/0.017)*(B20*B51+B35*B50)</f>
        <v>0.014840190844677185</v>
      </c>
      <c r="C94">
        <f>C34+(14/0.017)*(C20*C51+C35*C50)</f>
        <v>0.008868222536180088</v>
      </c>
      <c r="D94">
        <f>D34+(14/0.017)*(D20*D51+D35*D50)</f>
        <v>3.252644542288798E-05</v>
      </c>
      <c r="E94">
        <f>E34+(14/0.017)*(E20*E51+E35*E50)</f>
        <v>-0.006793234347907677</v>
      </c>
      <c r="F94">
        <f>F34+(14/0.017)*(F20*F51+F35*F50)</f>
        <v>-0.04643646437213712</v>
      </c>
    </row>
    <row r="95" spans="1:6" ht="12.75">
      <c r="A95" t="s">
        <v>94</v>
      </c>
      <c r="B95" s="49">
        <f>B35</f>
        <v>-0.006360136</v>
      </c>
      <c r="C95" s="49">
        <f>C35</f>
        <v>-0.008032477</v>
      </c>
      <c r="D95" s="49">
        <f>D35</f>
        <v>-0.003586044</v>
      </c>
      <c r="E95" s="49">
        <f>E35</f>
        <v>-0.0002751036</v>
      </c>
      <c r="F95" s="49">
        <f>F35</f>
        <v>0.0006242282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0.717446771079376</v>
      </c>
      <c r="C103">
        <f>C63*10000/C62</f>
        <v>-1.52387694125451</v>
      </c>
      <c r="D103">
        <f>D63*10000/D62</f>
        <v>-0.7713167822420279</v>
      </c>
      <c r="E103">
        <f>E63*10000/E62</f>
        <v>-1.6790668886009241</v>
      </c>
      <c r="F103">
        <f>F63*10000/F62</f>
        <v>-4.571906553856174</v>
      </c>
      <c r="G103">
        <f>AVERAGE(C103:E103)</f>
        <v>-1.3247535373658206</v>
      </c>
      <c r="H103">
        <f>STDEV(C103:E103)</f>
        <v>0.4855308037404123</v>
      </c>
      <c r="I103">
        <f>(B103*B4+C103*C4+D103*D4+E103*E4+F103*F4)/SUM(B4:F4)</f>
        <v>-1.4620859996324589</v>
      </c>
      <c r="K103">
        <f>(LN(H103)+LN(H123))/2-LN(K114*K115^3)</f>
        <v>-4.9686544562259805</v>
      </c>
    </row>
    <row r="104" spans="1:11" ht="12.75">
      <c r="A104" t="s">
        <v>68</v>
      </c>
      <c r="B104">
        <f>B64*10000/B62</f>
        <v>-0.3129660274085231</v>
      </c>
      <c r="C104">
        <f>C64*10000/C62</f>
        <v>0.718957655964755</v>
      </c>
      <c r="D104">
        <f>D64*10000/D62</f>
        <v>0.5426085900852494</v>
      </c>
      <c r="E104">
        <f>E64*10000/E62</f>
        <v>0.28615077107687087</v>
      </c>
      <c r="F104">
        <f>F64*10000/F62</f>
        <v>-1.1310367753319162</v>
      </c>
      <c r="G104">
        <f>AVERAGE(C104:E104)</f>
        <v>0.5159056723756251</v>
      </c>
      <c r="H104">
        <f>STDEV(C104:E104)</f>
        <v>0.2176355537641857</v>
      </c>
      <c r="I104">
        <f>(B104*B4+C104*C4+D104*D4+E104*E4+F104*F4)/SUM(B4:F4)</f>
        <v>0.1760922746044892</v>
      </c>
      <c r="K104">
        <f>(LN(H104)+LN(H124))/2-LN(K114*K115^4)</f>
        <v>-4.125141601593096</v>
      </c>
    </row>
    <row r="105" spans="1:11" ht="12.75">
      <c r="A105" t="s">
        <v>69</v>
      </c>
      <c r="B105">
        <f>B65*10000/B62</f>
        <v>0.9714300900335952</v>
      </c>
      <c r="C105">
        <f>C65*10000/C62</f>
        <v>1.0350307046771852</v>
      </c>
      <c r="D105">
        <f>D65*10000/D62</f>
        <v>0.3018609788061549</v>
      </c>
      <c r="E105">
        <f>E65*10000/E62</f>
        <v>0.7737018744911188</v>
      </c>
      <c r="F105">
        <f>F65*10000/F62</f>
        <v>-0.34549520856250643</v>
      </c>
      <c r="G105">
        <f>AVERAGE(C105:E105)</f>
        <v>0.7035311859914865</v>
      </c>
      <c r="H105">
        <f>STDEV(C105:E105)</f>
        <v>0.3715876826226005</v>
      </c>
      <c r="I105">
        <f>(B105*B4+C105*C4+D105*D4+E105*E4+F105*F4)/SUM(B4:F4)</f>
        <v>0.6024464497476312</v>
      </c>
      <c r="K105">
        <f>(LN(H105)+LN(H125))/2-LN(K114*K115^5)</f>
        <v>-3.8236842294060542</v>
      </c>
    </row>
    <row r="106" spans="1:11" ht="12.75">
      <c r="A106" t="s">
        <v>70</v>
      </c>
      <c r="B106">
        <f>B66*10000/B62</f>
        <v>3.798781727644508</v>
      </c>
      <c r="C106">
        <f>C66*10000/C62</f>
        <v>1.7274931086250773</v>
      </c>
      <c r="D106">
        <f>D66*10000/D62</f>
        <v>2.543902181368651</v>
      </c>
      <c r="E106">
        <f>E66*10000/E62</f>
        <v>1.8767106903015334</v>
      </c>
      <c r="F106">
        <f>F66*10000/F62</f>
        <v>14.13306195033633</v>
      </c>
      <c r="G106">
        <f>AVERAGE(C106:E106)</f>
        <v>2.0493686600984207</v>
      </c>
      <c r="H106">
        <f>STDEV(C106:E106)</f>
        <v>0.43472867908074736</v>
      </c>
      <c r="I106">
        <f>(B106*B4+C106*C4+D106*D4+E106*E4+F106*F4)/SUM(B4:F4)</f>
        <v>3.9149004745240212</v>
      </c>
      <c r="K106">
        <f>(LN(H106)+LN(H126))/2-LN(K114*K115^6)</f>
        <v>-3.263491882697835</v>
      </c>
    </row>
    <row r="107" spans="1:11" ht="12.75">
      <c r="A107" t="s">
        <v>71</v>
      </c>
      <c r="B107">
        <f>B67*10000/B62</f>
        <v>0.36028108843513595</v>
      </c>
      <c r="C107">
        <f>C67*10000/C62</f>
        <v>-0.05801480247567985</v>
      </c>
      <c r="D107">
        <f>D67*10000/D62</f>
        <v>-0.1690140102302108</v>
      </c>
      <c r="E107">
        <f>E67*10000/E62</f>
        <v>0.11500887264472408</v>
      </c>
      <c r="F107">
        <f>F67*10000/F62</f>
        <v>-0.3655459242836886</v>
      </c>
      <c r="G107">
        <f>AVERAGE(C107:E107)</f>
        <v>-0.03733998002038886</v>
      </c>
      <c r="H107">
        <f>STDEV(C107:E107)</f>
        <v>0.14313572479229494</v>
      </c>
      <c r="I107">
        <f>(B107*B4+C107*C4+D107*D4+E107*E4+F107*F4)/SUM(B4:F4)</f>
        <v>-0.023502679138728798</v>
      </c>
      <c r="K107">
        <f>(LN(H107)+LN(H127))/2-LN(K114*K115^7)</f>
        <v>-3.21475558500721</v>
      </c>
    </row>
    <row r="108" spans="1:9" ht="12.75">
      <c r="A108" t="s">
        <v>72</v>
      </c>
      <c r="B108">
        <f>B68*10000/B62</f>
        <v>0.0026444690767400995</v>
      </c>
      <c r="C108">
        <f>C68*10000/C62</f>
        <v>0.08253510436270348</v>
      </c>
      <c r="D108">
        <f>D68*10000/D62</f>
        <v>0.017304102297282888</v>
      </c>
      <c r="E108">
        <f>E68*10000/E62</f>
        <v>0.05773938365869627</v>
      </c>
      <c r="F108">
        <f>F68*10000/F62</f>
        <v>0.013059063766674268</v>
      </c>
      <c r="G108">
        <f>AVERAGE(C108:E108)</f>
        <v>0.05252619677289421</v>
      </c>
      <c r="H108">
        <f>STDEV(C108:E108)</f>
        <v>0.032926492308541624</v>
      </c>
      <c r="I108">
        <f>(B108*B4+C108*C4+D108*D4+E108*E4+F108*F4)/SUM(B4:F4)</f>
        <v>0.04003707692215721</v>
      </c>
    </row>
    <row r="109" spans="1:9" ht="12.75">
      <c r="A109" t="s">
        <v>73</v>
      </c>
      <c r="B109">
        <f>B69*10000/B62</f>
        <v>0.06838157448498816</v>
      </c>
      <c r="C109">
        <f>C69*10000/C62</f>
        <v>0.047433214286813116</v>
      </c>
      <c r="D109">
        <f>D69*10000/D62</f>
        <v>-0.029215257796882825</v>
      </c>
      <c r="E109">
        <f>E69*10000/E62</f>
        <v>-0.10223475561435107</v>
      </c>
      <c r="F109">
        <f>F69*10000/F62</f>
        <v>0.044260068098418</v>
      </c>
      <c r="G109">
        <f>AVERAGE(C109:E109)</f>
        <v>-0.02800559970814026</v>
      </c>
      <c r="H109">
        <f>STDEV(C109:E109)</f>
        <v>0.07484131718578109</v>
      </c>
      <c r="I109">
        <f>(B109*B4+C109*C4+D109*D4+E109*E4+F109*F4)/SUM(B4:F4)</f>
        <v>-0.004392954720466749</v>
      </c>
    </row>
    <row r="110" spans="1:11" ht="12.75">
      <c r="A110" t="s">
        <v>74</v>
      </c>
      <c r="B110">
        <f>B70*10000/B62</f>
        <v>-0.26553003240905065</v>
      </c>
      <c r="C110">
        <f>C70*10000/C62</f>
        <v>-0.07178766625899384</v>
      </c>
      <c r="D110">
        <f>D70*10000/D62</f>
        <v>0.060065780457379335</v>
      </c>
      <c r="E110">
        <f>E70*10000/E62</f>
        <v>0.0033823276736780353</v>
      </c>
      <c r="F110">
        <f>F70*10000/F62</f>
        <v>-0.29864421882349623</v>
      </c>
      <c r="G110">
        <f>AVERAGE(C110:E110)</f>
        <v>-0.002779852709312157</v>
      </c>
      <c r="H110">
        <f>STDEV(C110:E110)</f>
        <v>0.06614236314988486</v>
      </c>
      <c r="I110">
        <f>(B110*B4+C110*C4+D110*D4+E110*E4+F110*F4)/SUM(B4:F4)</f>
        <v>-0.08033282919970128</v>
      </c>
      <c r="K110">
        <f>EXP(AVERAGE(K103:K107))</f>
        <v>0.02066847779948356</v>
      </c>
    </row>
    <row r="111" spans="1:9" ht="12.75">
      <c r="A111" t="s">
        <v>75</v>
      </c>
      <c r="B111">
        <f>B71*10000/B62</f>
        <v>0.005649704106521063</v>
      </c>
      <c r="C111">
        <f>C71*10000/C62</f>
        <v>-0.01413112056325584</v>
      </c>
      <c r="D111">
        <f>D71*10000/D62</f>
        <v>-0.02616948296754046</v>
      </c>
      <c r="E111">
        <f>E71*10000/E62</f>
        <v>0.021726517783309866</v>
      </c>
      <c r="F111">
        <f>F71*10000/F62</f>
        <v>-0.036176971376047466</v>
      </c>
      <c r="G111">
        <f>AVERAGE(C111:E111)</f>
        <v>-0.0061913619158288115</v>
      </c>
      <c r="H111">
        <f>STDEV(C111:E111)</f>
        <v>0.024915588444102778</v>
      </c>
      <c r="I111">
        <f>(B111*B4+C111*C4+D111*D4+E111*E4+F111*F4)/SUM(B4:F4)</f>
        <v>-0.008475181387033641</v>
      </c>
    </row>
    <row r="112" spans="1:9" ht="12.75">
      <c r="A112" t="s">
        <v>76</v>
      </c>
      <c r="B112">
        <f>B72*10000/B62</f>
        <v>-0.052784340973410726</v>
      </c>
      <c r="C112">
        <f>C72*10000/C62</f>
        <v>-0.05402320187487236</v>
      </c>
      <c r="D112">
        <f>D72*10000/D62</f>
        <v>-0.07576367666499427</v>
      </c>
      <c r="E112">
        <f>E72*10000/E62</f>
        <v>-0.06305311857833595</v>
      </c>
      <c r="F112">
        <f>F72*10000/F62</f>
        <v>-0.0600157694189867</v>
      </c>
      <c r="G112">
        <f>AVERAGE(C112:E112)</f>
        <v>-0.06427999903940086</v>
      </c>
      <c r="H112">
        <f>STDEV(C112:E112)</f>
        <v>0.010922041373950564</v>
      </c>
      <c r="I112">
        <f>(B112*B4+C112*C4+D112*D4+E112*E4+F112*F4)/SUM(B4:F4)</f>
        <v>-0.06204396219547748</v>
      </c>
    </row>
    <row r="113" spans="1:9" ht="12.75">
      <c r="A113" t="s">
        <v>77</v>
      </c>
      <c r="B113">
        <f>B73*10000/B62</f>
        <v>0.031974799744297434</v>
      </c>
      <c r="C113">
        <f>C73*10000/C62</f>
        <v>0.021255434788296047</v>
      </c>
      <c r="D113">
        <f>D73*10000/D62</f>
        <v>0.021675961339661074</v>
      </c>
      <c r="E113">
        <f>E73*10000/E62</f>
        <v>0.0015189037371692215</v>
      </c>
      <c r="F113">
        <f>F73*10000/F62</f>
        <v>-0.02656406959733401</v>
      </c>
      <c r="G113">
        <f>AVERAGE(C113:E113)</f>
        <v>0.014816766621708782</v>
      </c>
      <c r="H113">
        <f>STDEV(C113:E113)</f>
        <v>0.011518206397573876</v>
      </c>
      <c r="I113">
        <f>(B113*B4+C113*C4+D113*D4+E113*E4+F113*F4)/SUM(B4:F4)</f>
        <v>0.011782347166647167</v>
      </c>
    </row>
    <row r="114" spans="1:11" ht="12.75">
      <c r="A114" t="s">
        <v>78</v>
      </c>
      <c r="B114">
        <f>B74*10000/B62</f>
        <v>-0.21807695021980553</v>
      </c>
      <c r="C114">
        <f>C74*10000/C62</f>
        <v>-0.20314343109774394</v>
      </c>
      <c r="D114">
        <f>D74*10000/D62</f>
        <v>-0.2097829141154447</v>
      </c>
      <c r="E114">
        <f>E74*10000/E62</f>
        <v>-0.19337640749127327</v>
      </c>
      <c r="F114">
        <f>F74*10000/F62</f>
        <v>-0.15489611877759396</v>
      </c>
      <c r="G114">
        <f>AVERAGE(C114:E114)</f>
        <v>-0.20210091756815396</v>
      </c>
      <c r="H114">
        <f>STDEV(C114:E114)</f>
        <v>0.008252786847289506</v>
      </c>
      <c r="I114">
        <f>(B114*B4+C114*C4+D114*D4+E114*E4+F114*F4)/SUM(B4:F4)</f>
        <v>-0.19811784709595165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-0.009944043114789481</v>
      </c>
      <c r="C115">
        <f>C75*10000/C62</f>
        <v>-0.006725903829216651</v>
      </c>
      <c r="D115">
        <f>D75*10000/D62</f>
        <v>-0.0019695399251250367</v>
      </c>
      <c r="E115">
        <f>E75*10000/E62</f>
        <v>-0.007246622667454209</v>
      </c>
      <c r="F115">
        <f>F75*10000/F62</f>
        <v>-0.0016442761608566378</v>
      </c>
      <c r="G115">
        <f>AVERAGE(C115:E115)</f>
        <v>-0.0053140221405986315</v>
      </c>
      <c r="H115">
        <f>STDEV(C115:E115)</f>
        <v>0.002908084935887922</v>
      </c>
      <c r="I115">
        <f>(B115*B4+C115*C4+D115*D4+E115*E4+F115*F4)/SUM(B4:F4)</f>
        <v>-0.005495646534329306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-32.40393562828887</v>
      </c>
      <c r="C122">
        <f>C82*10000/C62</f>
        <v>-15.71628038921052</v>
      </c>
      <c r="D122">
        <f>D82*10000/D62</f>
        <v>-10.421032062150365</v>
      </c>
      <c r="E122">
        <f>E82*10000/E62</f>
        <v>20.95491529820125</v>
      </c>
      <c r="F122">
        <f>F82*10000/F62</f>
        <v>42.36536565881237</v>
      </c>
      <c r="G122">
        <f>AVERAGE(C122:E122)</f>
        <v>-1.727465717719878</v>
      </c>
      <c r="H122">
        <f>STDEV(C122:E122)</f>
        <v>19.8211432597838</v>
      </c>
      <c r="I122">
        <f>(B122*B4+C122*C4+D122*D4+E122*E4+F122*F4)/SUM(B4:F4)</f>
        <v>-0.2904590559355488</v>
      </c>
    </row>
    <row r="123" spans="1:9" ht="12.75">
      <c r="A123" t="s">
        <v>82</v>
      </c>
      <c r="B123">
        <f>B83*10000/B62</f>
        <v>-3.818119853176147</v>
      </c>
      <c r="C123">
        <f>C83*10000/C62</f>
        <v>-2.794113691139088</v>
      </c>
      <c r="D123">
        <f>D83*10000/D62</f>
        <v>-2.5232729240733183</v>
      </c>
      <c r="E123">
        <f>E83*10000/E62</f>
        <v>-2.9866148886064945</v>
      </c>
      <c r="F123">
        <f>F83*10000/F62</f>
        <v>-1.5331604760961657</v>
      </c>
      <c r="G123">
        <f>AVERAGE(C123:E123)</f>
        <v>-2.768000501272967</v>
      </c>
      <c r="H123">
        <f>STDEV(C123:E123)</f>
        <v>0.23277213758975634</v>
      </c>
      <c r="I123">
        <f>(B123*B4+C123*C4+D123*D4+E123*E4+F123*F4)/SUM(B4:F4)</f>
        <v>-2.755442247914926</v>
      </c>
    </row>
    <row r="124" spans="1:9" ht="12.75">
      <c r="A124" t="s">
        <v>83</v>
      </c>
      <c r="B124">
        <f>B84*10000/B62</f>
        <v>-0.45442044651334074</v>
      </c>
      <c r="C124">
        <f>C84*10000/C62</f>
        <v>2.063304802462998</v>
      </c>
      <c r="D124">
        <f>D84*10000/D62</f>
        <v>3.5915557140716627</v>
      </c>
      <c r="E124">
        <f>E84*10000/E62</f>
        <v>2.1441235502826816</v>
      </c>
      <c r="F124">
        <f>F84*10000/F62</f>
        <v>2.3172196431732552</v>
      </c>
      <c r="G124">
        <f>AVERAGE(C124:E124)</f>
        <v>2.5996613556057806</v>
      </c>
      <c r="H124">
        <f>STDEV(C124:E124)</f>
        <v>0.859955656570221</v>
      </c>
      <c r="I124">
        <f>(B124*B4+C124*C4+D124*D4+E124*E4+F124*F4)/SUM(B4:F4)</f>
        <v>2.119338759513764</v>
      </c>
    </row>
    <row r="125" spans="1:9" ht="12.75">
      <c r="A125" t="s">
        <v>84</v>
      </c>
      <c r="B125">
        <f>B85*10000/B62</f>
        <v>-0.8813006859546295</v>
      </c>
      <c r="C125">
        <f>C85*10000/C62</f>
        <v>-0.9189745666795448</v>
      </c>
      <c r="D125">
        <f>D85*10000/D62</f>
        <v>-0.7657384335478872</v>
      </c>
      <c r="E125">
        <f>E85*10000/E62</f>
        <v>-0.3721394248052451</v>
      </c>
      <c r="F125">
        <f>F85*10000/F62</f>
        <v>-2.020164265032645</v>
      </c>
      <c r="G125">
        <f>AVERAGE(C125:E125)</f>
        <v>-0.6856174750108924</v>
      </c>
      <c r="H125">
        <f>STDEV(C125:E125)</f>
        <v>0.2820845513225362</v>
      </c>
      <c r="I125">
        <f>(B125*B4+C125*C4+D125*D4+E125*E4+F125*F4)/SUM(B4:F4)</f>
        <v>-0.8920246702406271</v>
      </c>
    </row>
    <row r="126" spans="1:9" ht="12.75">
      <c r="A126" t="s">
        <v>85</v>
      </c>
      <c r="B126">
        <f>B86*10000/B62</f>
        <v>1.3852838459169505</v>
      </c>
      <c r="C126">
        <f>C86*10000/C62</f>
        <v>0.727289114299236</v>
      </c>
      <c r="D126">
        <f>D86*10000/D62</f>
        <v>0.7264279582272142</v>
      </c>
      <c r="E126">
        <f>E86*10000/E62</f>
        <v>0.3344384615572685</v>
      </c>
      <c r="F126">
        <f>F86*10000/F62</f>
        <v>1.5688250998176374</v>
      </c>
      <c r="G126">
        <f>AVERAGE(C126:E126)</f>
        <v>0.596051844694573</v>
      </c>
      <c r="H126">
        <f>STDEV(C126:E126)</f>
        <v>0.22656424491709762</v>
      </c>
      <c r="I126">
        <f>(B126*B4+C126*C4+D126*D4+E126*E4+F126*F4)/SUM(B4:F4)</f>
        <v>0.8401915668350908</v>
      </c>
    </row>
    <row r="127" spans="1:9" ht="12.75">
      <c r="A127" t="s">
        <v>86</v>
      </c>
      <c r="B127">
        <f>B87*10000/B62</f>
        <v>0.17736920426152178</v>
      </c>
      <c r="C127">
        <f>C87*10000/C62</f>
        <v>0.04018650120813245</v>
      </c>
      <c r="D127">
        <f>D87*10000/D62</f>
        <v>0.020138624676061728</v>
      </c>
      <c r="E127">
        <f>E87*10000/E62</f>
        <v>-0.372130132413025</v>
      </c>
      <c r="F127">
        <f>F87*10000/F62</f>
        <v>0.3463995235468515</v>
      </c>
      <c r="G127">
        <f>AVERAGE(C127:E127)</f>
        <v>-0.10393500217627694</v>
      </c>
      <c r="H127">
        <f>STDEV(C127:E127)</f>
        <v>0.2324799996782325</v>
      </c>
      <c r="I127">
        <f>(B127*B4+C127*C4+D127*D4+E127*E4+F127*F4)/SUM(B4:F4)</f>
        <v>-0.0030927585797627874</v>
      </c>
    </row>
    <row r="128" spans="1:9" ht="12.75">
      <c r="A128" t="s">
        <v>87</v>
      </c>
      <c r="B128">
        <f>B88*10000/B62</f>
        <v>-0.07721819941385505</v>
      </c>
      <c r="C128">
        <f>C88*10000/C62</f>
        <v>0.6035310032571163</v>
      </c>
      <c r="D128">
        <f>D88*10000/D62</f>
        <v>0.5447050270985038</v>
      </c>
      <c r="E128">
        <f>E88*10000/E62</f>
        <v>0.8753943811898249</v>
      </c>
      <c r="F128">
        <f>F88*10000/F62</f>
        <v>0.17346362040423904</v>
      </c>
      <c r="G128">
        <f>AVERAGE(C128:E128)</f>
        <v>0.6745434705151484</v>
      </c>
      <c r="H128">
        <f>STDEV(C128:E128)</f>
        <v>0.17641128112138577</v>
      </c>
      <c r="I128">
        <f>(B128*B4+C128*C4+D128*D4+E128*E4+F128*F4)/SUM(B4:F4)</f>
        <v>0.4987659158423138</v>
      </c>
    </row>
    <row r="129" spans="1:9" ht="12.75">
      <c r="A129" t="s">
        <v>88</v>
      </c>
      <c r="B129">
        <f>B89*10000/B62</f>
        <v>-0.17474812138736184</v>
      </c>
      <c r="C129">
        <f>C89*10000/C62</f>
        <v>-0.12018532008900189</v>
      </c>
      <c r="D129">
        <f>D89*10000/D62</f>
        <v>-0.07846652782837926</v>
      </c>
      <c r="E129">
        <f>E89*10000/E62</f>
        <v>-0.10261441036232942</v>
      </c>
      <c r="F129">
        <f>F89*10000/F62</f>
        <v>-0.10056902291484358</v>
      </c>
      <c r="G129">
        <f>AVERAGE(C129:E129)</f>
        <v>-0.10042208609323687</v>
      </c>
      <c r="H129">
        <f>STDEV(C129:E129)</f>
        <v>0.02094562296034388</v>
      </c>
      <c r="I129">
        <f>(B129*B4+C129*C4+D129*D4+E129*E4+F129*F4)/SUM(B4:F4)</f>
        <v>-0.11121438932682697</v>
      </c>
    </row>
    <row r="130" spans="1:9" ht="12.75">
      <c r="A130" t="s">
        <v>89</v>
      </c>
      <c r="B130">
        <f>B90*10000/B62</f>
        <v>0.20407634859226395</v>
      </c>
      <c r="C130">
        <f>C90*10000/C62</f>
        <v>0.029812020823292488</v>
      </c>
      <c r="D130">
        <f>D90*10000/D62</f>
        <v>0.026618751985082043</v>
      </c>
      <c r="E130">
        <f>E90*10000/E62</f>
        <v>0.001966575596868916</v>
      </c>
      <c r="F130">
        <f>F90*10000/F62</f>
        <v>0.15179169764946562</v>
      </c>
      <c r="G130">
        <f>AVERAGE(C130:E130)</f>
        <v>0.019465782801747815</v>
      </c>
      <c r="H130">
        <f>STDEV(C130:E130)</f>
        <v>0.015238632847724094</v>
      </c>
      <c r="I130">
        <f>(B130*B4+C130*C4+D130*D4+E130*E4+F130*F4)/SUM(B4:F4)</f>
        <v>0.06387015435488025</v>
      </c>
    </row>
    <row r="131" spans="1:9" ht="12.75">
      <c r="A131" t="s">
        <v>90</v>
      </c>
      <c r="B131">
        <f>B91*10000/B62</f>
        <v>-0.0211024222735377</v>
      </c>
      <c r="C131">
        <f>C91*10000/C62</f>
        <v>-0.027744643980479607</v>
      </c>
      <c r="D131">
        <f>D91*10000/D62</f>
        <v>0.0004300753473305689</v>
      </c>
      <c r="E131">
        <f>E91*10000/E62</f>
        <v>-0.03719679761960649</v>
      </c>
      <c r="F131">
        <f>F91*10000/F62</f>
        <v>-0.007953845270712596</v>
      </c>
      <c r="G131">
        <f>AVERAGE(C131:E131)</f>
        <v>-0.021503788750918507</v>
      </c>
      <c r="H131">
        <f>STDEV(C131:E131)</f>
        <v>0.019574386269172267</v>
      </c>
      <c r="I131">
        <f>(B131*B4+C131*C4+D131*D4+E131*E4+F131*F4)/SUM(B4:F4)</f>
        <v>-0.01963973559401118</v>
      </c>
    </row>
    <row r="132" spans="1:9" ht="12.75">
      <c r="A132" t="s">
        <v>91</v>
      </c>
      <c r="B132">
        <f>B92*10000/B62</f>
        <v>0.02883627576544502</v>
      </c>
      <c r="C132">
        <f>C92*10000/C62</f>
        <v>0.083370549393444</v>
      </c>
      <c r="D132">
        <f>D92*10000/D62</f>
        <v>0.05577917979399985</v>
      </c>
      <c r="E132">
        <f>E92*10000/E62</f>
        <v>0.1025977642836457</v>
      </c>
      <c r="F132">
        <f>F92*10000/F62</f>
        <v>0.026900750083177535</v>
      </c>
      <c r="G132">
        <f>AVERAGE(C132:E132)</f>
        <v>0.08058249782369652</v>
      </c>
      <c r="H132">
        <f>STDEV(C132:E132)</f>
        <v>0.02353348438013816</v>
      </c>
      <c r="I132">
        <f>(B132*B4+C132*C4+D132*D4+E132*E4+F132*F4)/SUM(B4:F4)</f>
        <v>0.06592441464311918</v>
      </c>
    </row>
    <row r="133" spans="1:9" ht="12.75">
      <c r="A133" t="s">
        <v>92</v>
      </c>
      <c r="B133">
        <f>B93*10000/B62</f>
        <v>0.1343258639520246</v>
      </c>
      <c r="C133">
        <f>C93*10000/C62</f>
        <v>0.12887243285884528</v>
      </c>
      <c r="D133">
        <f>D93*10000/D62</f>
        <v>0.1385473266358429</v>
      </c>
      <c r="E133">
        <f>E93*10000/E62</f>
        <v>0.1160386657272138</v>
      </c>
      <c r="F133">
        <f>F93*10000/F62</f>
        <v>0.10365966623914753</v>
      </c>
      <c r="G133">
        <f>AVERAGE(C133:E133)</f>
        <v>0.12781947507396732</v>
      </c>
      <c r="H133">
        <f>STDEV(C133:E133)</f>
        <v>0.011291213134444837</v>
      </c>
      <c r="I133">
        <f>(B133*B4+C133*C4+D133*D4+E133*E4+F133*F4)/SUM(B4:F4)</f>
        <v>0.125538476232496</v>
      </c>
    </row>
    <row r="134" spans="1:9" ht="12.75">
      <c r="A134" t="s">
        <v>93</v>
      </c>
      <c r="B134">
        <f>B94*10000/B62</f>
        <v>0.014840235787219309</v>
      </c>
      <c r="C134">
        <f>C94*10000/C62</f>
        <v>0.008868222310999246</v>
      </c>
      <c r="D134">
        <f>D94*10000/D62</f>
        <v>3.25263946421979E-05</v>
      </c>
      <c r="E134">
        <f>E94*10000/E62</f>
        <v>-0.0067932312238656</v>
      </c>
      <c r="F134">
        <f>F94*10000/F62</f>
        <v>-0.046436892538090774</v>
      </c>
      <c r="G134">
        <f>AVERAGE(C134:E134)</f>
        <v>0.0007025058272586143</v>
      </c>
      <c r="H134">
        <f>STDEV(C134:E134)</f>
        <v>0.007852193071765327</v>
      </c>
      <c r="I134">
        <f>(B134*B4+C134*C4+D134*D4+E134*E4+F134*F4)/SUM(B4:F4)</f>
        <v>-0.0035372205201764373</v>
      </c>
    </row>
    <row r="135" spans="1:9" ht="12.75">
      <c r="A135" t="s">
        <v>94</v>
      </c>
      <c r="B135">
        <f>B95*10000/B62</f>
        <v>-0.006360155261253652</v>
      </c>
      <c r="C135">
        <f>C95*10000/C62</f>
        <v>-0.008032476796040307</v>
      </c>
      <c r="D135">
        <f>D95*10000/D62</f>
        <v>-0.003586038401423623</v>
      </c>
      <c r="E135">
        <f>E95*10000/E62</f>
        <v>-0.00027510347348659304</v>
      </c>
      <c r="F135">
        <f>F95*10000/F62</f>
        <v>0.0006242339556764099</v>
      </c>
      <c r="G135">
        <f>AVERAGE(C135:E135)</f>
        <v>-0.0039645395569835075</v>
      </c>
      <c r="H135">
        <f>STDEV(C135:E135)</f>
        <v>0.003892513013457647</v>
      </c>
      <c r="I135">
        <f>(B135*B4+C135*C4+D135*D4+E135*E4+F135*F4)/SUM(B4:F4)</f>
        <v>-0.0036997655279404303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2005-01-25T09:03:49Z</cp:lastPrinted>
  <dcterms:created xsi:type="dcterms:W3CDTF">2005-01-25T09:03:49Z</dcterms:created>
  <dcterms:modified xsi:type="dcterms:W3CDTF">2005-01-25T12:30:25Z</dcterms:modified>
  <cp:category/>
  <cp:version/>
  <cp:contentType/>
  <cp:contentStatus/>
</cp:coreProperties>
</file>