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<sst xmlns="http://schemas.openxmlformats.org/spreadsheetml/2006/main" count="204" uniqueCount="98">
  <si>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01/02/2005       14:07:00</t>
  </si>
  <si>
    <t>LISSNER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</si>
  <si>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</si>
  <si>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</si>
  <si>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</si>
  <si>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</si>
  <si>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</si>
  <si>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</si>
  <si>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</si>
  <si>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</si>
  <si>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</si>
  <si>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</si>
  <si>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</si>
  <si>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</si>
  <si>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</si>
  <si>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b3*!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</si>
  <si>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</si>
  <si>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</si>
  <si>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</si>
  <si>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</si>
  <si>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</si>
  <si>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</si>
  <si>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</si>
  <si>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</si>
  <si>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</si>
  <si>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</si>
  <si>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</si>
  <si>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</si>
  <si>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</si>
  <si>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</si>
  <si>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a3*</t>
  </si>
  <si>
    <t>a4*!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</si>
  <si>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</si>
  <si>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</si>
  <si>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</si>
  <si>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</si>
  <si>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</si>
  <si>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</si>
  <si>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</si>
  <si>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</si>
  <si>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</si>
  <si>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</si>
  <si>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</si>
  <si>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</si>
  <si>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</si>
  <si>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</si>
  <si>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</si>
  <si>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</si>
  <si>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</si>
  <si>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</si>
  <si>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</si>
  <si>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</si>
  <si>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</si>
  <si>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</si>
  <si>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HCMQAP472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</si>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</sst>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b3*!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Result_HCMQAP!$B$8:$F$8</c:f>
              <c:numCache>
                <c:ptCount val="5"/>
                <c:pt idx="0">
                  <c:v>-2.383036</c:v>
                </c:pt>
                <c:pt idx="1">
                  <c:v>-2.833819</c:v>
                </c:pt>
                <c:pt idx="2">
                  <c:v>-3.278186</c:v>
                </c:pt>
                <c:pt idx="3">
                  <c:v>-5.89361</c:v>
                </c:pt>
                <c:pt idx="4">
                  <c:v>-7.600254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a3*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Result_HCMQAP!$B$23:$F$23</c:f>
              <c:numCache>
                <c:ptCount val="5"/>
                <c:pt idx="0">
                  <c:v>-5.871581</c:v>
                </c:pt>
                <c:pt idx="1">
                  <c:v>-3.002562</c:v>
                </c:pt>
                <c:pt idx="2">
                  <c:v>-3.757169</c:v>
                </c:pt>
                <c:pt idx="3">
                  <c:v>-5.568879</c:v>
                </c:pt>
                <c:pt idx="4">
                  <c:v>-0.04228013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Result_HCMQAP!$B$11:$F$11</c:f>
              <c:numCache>
                <c:ptCount val="5"/>
                <c:pt idx="0">
                  <c:v>2.338781</c:v>
                </c:pt>
                <c:pt idx="1">
                  <c:v>1.67885</c:v>
                </c:pt>
                <c:pt idx="2">
                  <c:v>2.086655</c:v>
                </c:pt>
                <c:pt idx="3">
                  <c:v>1.627384</c:v>
                </c:pt>
                <c:pt idx="4">
                  <c:v>13.06239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Result_HCMQAP!$B$26:$F$26</c:f>
              <c:numCache>
                <c:ptCount val="5"/>
                <c:pt idx="0">
                  <c:v>0.1058391</c:v>
                </c:pt>
                <c:pt idx="1">
                  <c:v>-0.4808785</c:v>
                </c:pt>
                <c:pt idx="2">
                  <c:v>-0.3067789</c:v>
                </c:pt>
                <c:pt idx="3">
                  <c:v>-0.2122615</c:v>
                </c:pt>
                <c:pt idx="4">
                  <c:v>1.824273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Result_HCMQAP!$B$9:$F$9</c:f>
              <c:numCache>
                <c:ptCount val="5"/>
                <c:pt idx="0">
                  <c:v>0.0599679</c:v>
                </c:pt>
                <c:pt idx="1">
                  <c:v>0.3600203</c:v>
                </c:pt>
                <c:pt idx="2">
                  <c:v>-0.167398</c:v>
                </c:pt>
                <c:pt idx="3">
                  <c:v>0.2487956</c:v>
                </c:pt>
                <c:pt idx="4">
                  <c:v>-0.574291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a4*!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Result_HCMQAP!$B$24:$F$24</c:f>
              <c:numCache>
                <c:ptCount val="5"/>
                <c:pt idx="0">
                  <c:v>3.055781</c:v>
                </c:pt>
                <c:pt idx="1">
                  <c:v>2.414122</c:v>
                </c:pt>
                <c:pt idx="2">
                  <c:v>6.320213</c:v>
                </c:pt>
                <c:pt idx="3">
                  <c:v>7.174162</c:v>
                </c:pt>
                <c:pt idx="4">
                  <c:v>6.199613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Result_HCMQAP!$B$10:$F$10</c:f>
              <c:numCache>
                <c:ptCount val="5"/>
                <c:pt idx="0">
                  <c:v>0.1863401</c:v>
                </c:pt>
                <c:pt idx="1">
                  <c:v>-0.09724495</c:v>
                </c:pt>
                <c:pt idx="2">
                  <c:v>0.1278402</c:v>
                </c:pt>
                <c:pt idx="3">
                  <c:v>1.446385</c:v>
                </c:pt>
                <c:pt idx="4">
                  <c:v>0.04972223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Result_HCMQAP!$B$25:$F$25</c:f>
              <c:numCache>
                <c:ptCount val="5"/>
                <c:pt idx="0">
                  <c:v>-0.3655037</c:v>
                </c:pt>
                <c:pt idx="1">
                  <c:v>0.2258419</c:v>
                </c:pt>
                <c:pt idx="2">
                  <c:v>-0.2391548</c:v>
                </c:pt>
                <c:pt idx="3">
                  <c:v>-0.5639762</c:v>
                </c:pt>
                <c:pt idx="4">
                  <c:v>-2.980632</c:v>
                </c:pt>
              </c:numCache>
            </c:numRef>
          </c:val>
          <c:smooth val="0"/>
        </c:ser>
        <c:marker val="1"/>
        <c:axId val="7110288"/>
        <c:axId val="63992593"/>
      </c:lineChart>
      <c:catAx>
        <c:axId val="71102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92593"/>
        <c:crosses val="autoZero"/>
        <c:auto val="1"/>
        <c:lblOffset val="100"/>
        <c:noMultiLvlLbl val="0"/>
      </c:catAx>
      <c:valAx>
        <c:axId val="63992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11028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C2" sqref="C2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54</v>
      </c>
      <c r="E1" s="1" t="s">
        <v>2</v>
      </c>
    </row>
    <row r="2" spans="3:5" ht="12.75" thickBot="1">
      <c r="C2" s="1" t="s">
        <v>1</v>
      </c>
      <c r="E2" s="1" t="s">
        <v>3</v>
      </c>
    </row>
    <row r="3" spans="1:7" ht="12">
      <c r="A3" s="19" t="s">
        <v>4</v>
      </c>
      <c r="B3" s="9" t="s">
        <v>5</v>
      </c>
      <c r="C3" s="10" t="s">
        <v>6</v>
      </c>
      <c r="D3" s="10" t="s">
        <v>7</v>
      </c>
      <c r="E3" s="10" t="s">
        <v>8</v>
      </c>
      <c r="F3" s="23" t="s">
        <v>9</v>
      </c>
      <c r="G3" s="33" t="s">
        <v>10</v>
      </c>
    </row>
    <row r="4" spans="1:7" ht="12">
      <c r="A4" s="20" t="s">
        <v>11</v>
      </c>
      <c r="B4" s="11">
        <v>-0.002267</v>
      </c>
      <c r="C4" s="12">
        <v>-0.003765</v>
      </c>
      <c r="D4" s="12">
        <v>-0.003765</v>
      </c>
      <c r="E4" s="12">
        <v>-0.003765</v>
      </c>
      <c r="F4" s="24">
        <v>-0.002088</v>
      </c>
      <c r="G4" s="34">
        <v>-0.011735</v>
      </c>
    </row>
    <row r="5" spans="1:7" ht="12.75" thickBot="1">
      <c r="A5" s="44" t="s">
        <v>12</v>
      </c>
      <c r="B5" s="45">
        <v>-0.75603</v>
      </c>
      <c r="C5" s="46">
        <v>-0.958148</v>
      </c>
      <c r="D5" s="46">
        <v>-0.474731</v>
      </c>
      <c r="E5" s="46">
        <v>1.09381</v>
      </c>
      <c r="F5" s="47">
        <v>1.212038</v>
      </c>
      <c r="G5" s="48">
        <v>6.560256</v>
      </c>
    </row>
    <row r="6" spans="1:7" ht="12.75" thickTop="1">
      <c r="A6" s="6" t="s">
        <v>13</v>
      </c>
      <c r="B6" s="39">
        <v>166.6829</v>
      </c>
      <c r="C6" s="40">
        <v>-94.49859</v>
      </c>
      <c r="D6" s="40">
        <v>-93.22651</v>
      </c>
      <c r="E6" s="40">
        <v>80.57268</v>
      </c>
      <c r="F6" s="41">
        <v>12.42501</v>
      </c>
      <c r="G6" s="42">
        <v>0.0258883</v>
      </c>
    </row>
    <row r="7" spans="1:7" ht="12">
      <c r="A7" s="20" t="s">
        <v>14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15</v>
      </c>
      <c r="B8" s="50">
        <v>-2.383036</v>
      </c>
      <c r="C8" s="51">
        <v>-2.833819</v>
      </c>
      <c r="D8" s="51">
        <v>-3.278186</v>
      </c>
      <c r="E8" s="51">
        <v>-5.89361</v>
      </c>
      <c r="F8" s="52">
        <v>-7.600254</v>
      </c>
      <c r="G8" s="49">
        <v>-4.247084</v>
      </c>
    </row>
    <row r="9" spans="1:7" ht="12">
      <c r="A9" s="20" t="s">
        <v>16</v>
      </c>
      <c r="B9" s="29">
        <v>0.0599679</v>
      </c>
      <c r="C9" s="13">
        <v>0.3600203</v>
      </c>
      <c r="D9" s="13">
        <v>-0.167398</v>
      </c>
      <c r="E9" s="13">
        <v>0.2487956</v>
      </c>
      <c r="F9" s="25">
        <v>-0.574291</v>
      </c>
      <c r="G9" s="35">
        <v>0.03769612</v>
      </c>
    </row>
    <row r="10" spans="1:7" ht="12">
      <c r="A10" s="20" t="s">
        <v>17</v>
      </c>
      <c r="B10" s="29">
        <v>0.1863401</v>
      </c>
      <c r="C10" s="13">
        <v>-0.09724495</v>
      </c>
      <c r="D10" s="13">
        <v>0.1278402</v>
      </c>
      <c r="E10" s="13">
        <v>1.446385</v>
      </c>
      <c r="F10" s="25">
        <v>0.04972223</v>
      </c>
      <c r="G10" s="35">
        <v>0.389078</v>
      </c>
    </row>
    <row r="11" spans="1:7" ht="12">
      <c r="A11" s="21" t="s">
        <v>18</v>
      </c>
      <c r="B11" s="31">
        <v>2.338781</v>
      </c>
      <c r="C11" s="15">
        <v>1.67885</v>
      </c>
      <c r="D11" s="15">
        <v>2.086655</v>
      </c>
      <c r="E11" s="15">
        <v>1.627384</v>
      </c>
      <c r="F11" s="27">
        <v>13.06239</v>
      </c>
      <c r="G11" s="37">
        <v>3.378603</v>
      </c>
    </row>
    <row r="12" spans="1:7" ht="12">
      <c r="A12" s="20" t="s">
        <v>19</v>
      </c>
      <c r="B12" s="29">
        <v>-0.02157501</v>
      </c>
      <c r="C12" s="13">
        <v>-0.01665513</v>
      </c>
      <c r="D12" s="13">
        <v>-0.06856801</v>
      </c>
      <c r="E12" s="13">
        <v>-0.09867031</v>
      </c>
      <c r="F12" s="25">
        <v>-0.5364908</v>
      </c>
      <c r="G12" s="35">
        <v>-0.1189086</v>
      </c>
    </row>
    <row r="13" spans="1:7" ht="12">
      <c r="A13" s="20" t="s">
        <v>20</v>
      </c>
      <c r="B13" s="29">
        <v>0.01651189</v>
      </c>
      <c r="C13" s="13">
        <v>0.02992888</v>
      </c>
      <c r="D13" s="13">
        <v>-0.2043842</v>
      </c>
      <c r="E13" s="13">
        <v>0.07217028</v>
      </c>
      <c r="F13" s="25">
        <v>-0.05707033</v>
      </c>
      <c r="G13" s="35">
        <v>-0.02989502</v>
      </c>
    </row>
    <row r="14" spans="1:7" ht="12">
      <c r="A14" s="20" t="s">
        <v>21</v>
      </c>
      <c r="B14" s="29">
        <v>-0.1511752</v>
      </c>
      <c r="C14" s="13">
        <v>0.03042936</v>
      </c>
      <c r="D14" s="13">
        <v>-0.005842965</v>
      </c>
      <c r="E14" s="13">
        <v>0.1203686</v>
      </c>
      <c r="F14" s="25">
        <v>0.1262187</v>
      </c>
      <c r="G14" s="35">
        <v>0.02983702</v>
      </c>
    </row>
    <row r="15" spans="1:7" ht="12">
      <c r="A15" s="21" t="s">
        <v>22</v>
      </c>
      <c r="B15" s="31">
        <v>-0.4096143</v>
      </c>
      <c r="C15" s="15">
        <v>-0.1127096</v>
      </c>
      <c r="D15" s="15">
        <v>-0.0254279</v>
      </c>
      <c r="E15" s="15">
        <v>-0.08282675</v>
      </c>
      <c r="F15" s="27">
        <v>-0.4892366</v>
      </c>
      <c r="G15" s="37">
        <v>-0.177771</v>
      </c>
    </row>
    <row r="16" spans="1:7" ht="12">
      <c r="A16" s="20" t="s">
        <v>23</v>
      </c>
      <c r="B16" s="29">
        <v>0.008163453</v>
      </c>
      <c r="C16" s="13">
        <v>-0.02411023</v>
      </c>
      <c r="D16" s="13">
        <v>0.009068158</v>
      </c>
      <c r="E16" s="13">
        <v>-0.02641527</v>
      </c>
      <c r="F16" s="25">
        <v>-0.009405224</v>
      </c>
      <c r="G16" s="35">
        <v>-0.01003784</v>
      </c>
    </row>
    <row r="17" spans="1:7" ht="12">
      <c r="A17" s="20" t="s">
        <v>24</v>
      </c>
      <c r="B17" s="29">
        <v>-0.05391061</v>
      </c>
      <c r="C17" s="13">
        <v>-0.04487261</v>
      </c>
      <c r="D17" s="13">
        <v>-0.04198976</v>
      </c>
      <c r="E17" s="13">
        <v>-0.05907205</v>
      </c>
      <c r="F17" s="25">
        <v>-0.07155842</v>
      </c>
      <c r="G17" s="35">
        <v>-0.05247548</v>
      </c>
    </row>
    <row r="18" spans="1:7" ht="12">
      <c r="A18" s="20" t="s">
        <v>25</v>
      </c>
      <c r="B18" s="29">
        <v>-0.01136646</v>
      </c>
      <c r="C18" s="13">
        <v>0.0616688</v>
      </c>
      <c r="D18" s="13">
        <v>0.07058535</v>
      </c>
      <c r="E18" s="13">
        <v>0.004473088</v>
      </c>
      <c r="F18" s="25">
        <v>-0.02737097</v>
      </c>
      <c r="G18" s="35">
        <v>0.02755427</v>
      </c>
    </row>
    <row r="19" spans="1:7" ht="12">
      <c r="A19" s="21" t="s">
        <v>26</v>
      </c>
      <c r="B19" s="31">
        <v>-0.2127251</v>
      </c>
      <c r="C19" s="15">
        <v>-0.1984835</v>
      </c>
      <c r="D19" s="15">
        <v>-0.2213465</v>
      </c>
      <c r="E19" s="15">
        <v>-0.2183423</v>
      </c>
      <c r="F19" s="27">
        <v>-0.1602785</v>
      </c>
      <c r="G19" s="37">
        <v>-0.2057236</v>
      </c>
    </row>
    <row r="20" spans="1:7" ht="12.75" thickBot="1">
      <c r="A20" s="44" t="s">
        <v>27</v>
      </c>
      <c r="B20" s="45">
        <v>-0.004003727</v>
      </c>
      <c r="C20" s="46">
        <v>-0.006787301</v>
      </c>
      <c r="D20" s="46">
        <v>0.002775263</v>
      </c>
      <c r="E20" s="46">
        <v>-0.001017595</v>
      </c>
      <c r="F20" s="47">
        <v>-0.001594066</v>
      </c>
      <c r="G20" s="48">
        <v>-0.002003292</v>
      </c>
    </row>
    <row r="21" spans="1:7" ht="12.75" thickTop="1">
      <c r="A21" s="6" t="s">
        <v>28</v>
      </c>
      <c r="B21" s="39">
        <v>-38.05642</v>
      </c>
      <c r="C21" s="40">
        <v>48.53707</v>
      </c>
      <c r="D21" s="40">
        <v>31.35176</v>
      </c>
      <c r="E21" s="40">
        <v>-10.52433</v>
      </c>
      <c r="F21" s="41">
        <v>-83.62437</v>
      </c>
      <c r="G21" s="43">
        <v>0.02026934</v>
      </c>
    </row>
    <row r="22" spans="1:7" ht="12">
      <c r="A22" s="20" t="s">
        <v>29</v>
      </c>
      <c r="B22" s="29">
        <v>-15.12061</v>
      </c>
      <c r="C22" s="13">
        <v>-19.16298</v>
      </c>
      <c r="D22" s="13">
        <v>-9.494626</v>
      </c>
      <c r="E22" s="13">
        <v>21.87624</v>
      </c>
      <c r="F22" s="25">
        <v>24.2408</v>
      </c>
      <c r="G22" s="36">
        <v>0</v>
      </c>
    </row>
    <row r="23" spans="1:7" ht="12">
      <c r="A23" s="20" t="s">
        <v>30</v>
      </c>
      <c r="B23" s="29">
        <v>-5.871581</v>
      </c>
      <c r="C23" s="13">
        <v>-3.002562</v>
      </c>
      <c r="D23" s="13">
        <v>-3.757169</v>
      </c>
      <c r="E23" s="13">
        <v>-5.568879</v>
      </c>
      <c r="F23" s="25">
        <v>-0.04228013</v>
      </c>
      <c r="G23" s="49">
        <v>-3.822646</v>
      </c>
    </row>
    <row r="24" spans="1:7" ht="12">
      <c r="A24" s="20" t="s">
        <v>31</v>
      </c>
      <c r="B24" s="50">
        <v>3.055781</v>
      </c>
      <c r="C24" s="51">
        <v>2.414122</v>
      </c>
      <c r="D24" s="51">
        <v>6.320213</v>
      </c>
      <c r="E24" s="51">
        <v>7.174162</v>
      </c>
      <c r="F24" s="52">
        <v>6.199613</v>
      </c>
      <c r="G24" s="49">
        <v>5.096949</v>
      </c>
    </row>
    <row r="25" spans="1:7" ht="12">
      <c r="A25" s="20" t="s">
        <v>32</v>
      </c>
      <c r="B25" s="29">
        <v>-0.3655037</v>
      </c>
      <c r="C25" s="13">
        <v>0.2258419</v>
      </c>
      <c r="D25" s="13">
        <v>-0.2391548</v>
      </c>
      <c r="E25" s="13">
        <v>-0.5639762</v>
      </c>
      <c r="F25" s="25">
        <v>-2.980632</v>
      </c>
      <c r="G25" s="35">
        <v>-0.5893627</v>
      </c>
    </row>
    <row r="26" spans="1:7" ht="12">
      <c r="A26" s="21" t="s">
        <v>33</v>
      </c>
      <c r="B26" s="31">
        <v>0.1058391</v>
      </c>
      <c r="C26" s="15">
        <v>-0.4808785</v>
      </c>
      <c r="D26" s="15">
        <v>-0.3067789</v>
      </c>
      <c r="E26" s="15">
        <v>-0.2122615</v>
      </c>
      <c r="F26" s="27">
        <v>1.824273</v>
      </c>
      <c r="G26" s="37">
        <v>0.01869955</v>
      </c>
    </row>
    <row r="27" spans="1:7" ht="12">
      <c r="A27" s="20" t="s">
        <v>34</v>
      </c>
      <c r="B27" s="29">
        <v>-0.5353301</v>
      </c>
      <c r="C27" s="13">
        <v>-0.1520111</v>
      </c>
      <c r="D27" s="13">
        <v>0.1098233</v>
      </c>
      <c r="E27" s="13">
        <v>0.08284241</v>
      </c>
      <c r="F27" s="25">
        <v>-0.271307</v>
      </c>
      <c r="G27" s="35">
        <v>-0.1039795</v>
      </c>
    </row>
    <row r="28" spans="1:7" ht="12">
      <c r="A28" s="20" t="s">
        <v>35</v>
      </c>
      <c r="B28" s="29">
        <v>-0.01561819</v>
      </c>
      <c r="C28" s="13">
        <v>-0.242077</v>
      </c>
      <c r="D28" s="13">
        <v>0.4796973</v>
      </c>
      <c r="E28" s="13">
        <v>0.7651984</v>
      </c>
      <c r="F28" s="25">
        <v>0.5712951</v>
      </c>
      <c r="G28" s="35">
        <v>0.315199</v>
      </c>
    </row>
    <row r="29" spans="1:7" ht="12">
      <c r="A29" s="20" t="s">
        <v>36</v>
      </c>
      <c r="B29" s="29">
        <v>-0.03395019</v>
      </c>
      <c r="C29" s="13">
        <v>-0.05611074</v>
      </c>
      <c r="D29" s="13">
        <v>-0.05294088</v>
      </c>
      <c r="E29" s="13">
        <v>-0.1250461</v>
      </c>
      <c r="F29" s="25">
        <v>-0.1467644</v>
      </c>
      <c r="G29" s="35">
        <v>-0.08080901</v>
      </c>
    </row>
    <row r="30" spans="1:7" ht="12">
      <c r="A30" s="21" t="s">
        <v>37</v>
      </c>
      <c r="B30" s="31">
        <v>0.07730595</v>
      </c>
      <c r="C30" s="15">
        <v>0.09399408</v>
      </c>
      <c r="D30" s="15">
        <v>-0.05620319</v>
      </c>
      <c r="E30" s="15">
        <v>-0.01342147</v>
      </c>
      <c r="F30" s="27">
        <v>0.2712651</v>
      </c>
      <c r="G30" s="37">
        <v>0.05319501</v>
      </c>
    </row>
    <row r="31" spans="1:7" ht="12">
      <c r="A31" s="20" t="s">
        <v>38</v>
      </c>
      <c r="B31" s="29">
        <v>-0.06748779</v>
      </c>
      <c r="C31" s="13">
        <v>-0.02424164</v>
      </c>
      <c r="D31" s="13">
        <v>-0.007220048</v>
      </c>
      <c r="E31" s="13">
        <v>-0.02677949</v>
      </c>
      <c r="F31" s="25">
        <v>-0.03967998</v>
      </c>
      <c r="G31" s="35">
        <v>-0.02908446</v>
      </c>
    </row>
    <row r="32" spans="1:7" ht="12">
      <c r="A32" s="20" t="s">
        <v>39</v>
      </c>
      <c r="B32" s="29">
        <v>-0.01557367</v>
      </c>
      <c r="C32" s="13">
        <v>-0.01830107</v>
      </c>
      <c r="D32" s="13">
        <v>0.05413544</v>
      </c>
      <c r="E32" s="13">
        <v>0.08395775</v>
      </c>
      <c r="F32" s="25">
        <v>0.03643121</v>
      </c>
      <c r="G32" s="35">
        <v>0.03140545</v>
      </c>
    </row>
    <row r="33" spans="1:7" ht="12">
      <c r="A33" s="20" t="s">
        <v>40</v>
      </c>
      <c r="B33" s="29">
        <v>0.1030416</v>
      </c>
      <c r="C33" s="13">
        <v>0.09174934</v>
      </c>
      <c r="D33" s="13">
        <v>0.119608</v>
      </c>
      <c r="E33" s="13">
        <v>0.1261904</v>
      </c>
      <c r="F33" s="25">
        <v>0.09304202</v>
      </c>
      <c r="G33" s="35">
        <v>0.1085563</v>
      </c>
    </row>
    <row r="34" spans="1:7" ht="12">
      <c r="A34" s="21" t="s">
        <v>41</v>
      </c>
      <c r="B34" s="31">
        <v>-0.008122676</v>
      </c>
      <c r="C34" s="15">
        <v>0.001060541</v>
      </c>
      <c r="D34" s="15">
        <v>-0.01569923</v>
      </c>
      <c r="E34" s="15">
        <v>-0.00991226</v>
      </c>
      <c r="F34" s="27">
        <v>-0.03135224</v>
      </c>
      <c r="G34" s="37">
        <v>-0.01134961</v>
      </c>
    </row>
    <row r="35" spans="1:7" ht="12.75" thickBot="1">
      <c r="A35" s="22" t="s">
        <v>42</v>
      </c>
      <c r="B35" s="32">
        <v>-0.0008547402</v>
      </c>
      <c r="C35" s="16">
        <v>0.009888785</v>
      </c>
      <c r="D35" s="16">
        <v>-0.003122429</v>
      </c>
      <c r="E35" s="16">
        <v>-0.00259506</v>
      </c>
      <c r="F35" s="28">
        <v>0.001518013</v>
      </c>
      <c r="G35" s="38">
        <v>0.001081494</v>
      </c>
    </row>
    <row r="36" spans="1:7" ht="12">
      <c r="A36" s="4" t="s">
        <v>43</v>
      </c>
      <c r="B36" s="3">
        <v>20.71533</v>
      </c>
      <c r="C36" s="3">
        <v>20.70923</v>
      </c>
      <c r="D36" s="3">
        <v>20.71533</v>
      </c>
      <c r="E36" s="3">
        <v>20.71228</v>
      </c>
      <c r="F36" s="3">
        <v>20.71838</v>
      </c>
      <c r="G36" s="3"/>
    </row>
    <row r="37" spans="1:6" ht="12">
      <c r="A37" s="4" t="s">
        <v>44</v>
      </c>
      <c r="B37" s="2">
        <v>-0.2716065</v>
      </c>
      <c r="C37" s="2">
        <v>-0.2003988</v>
      </c>
      <c r="D37" s="2">
        <v>-0.1378377</v>
      </c>
      <c r="E37" s="2">
        <v>-0.08595785</v>
      </c>
      <c r="F37" s="2">
        <v>-0.05086263</v>
      </c>
    </row>
    <row r="38" spans="1:7" ht="12">
      <c r="A38" s="4" t="s">
        <v>52</v>
      </c>
      <c r="B38" s="2">
        <v>-0.0002834581</v>
      </c>
      <c r="C38" s="2">
        <v>0.0001608051</v>
      </c>
      <c r="D38" s="2">
        <v>0.0001585355</v>
      </c>
      <c r="E38" s="2">
        <v>-0.0001369338</v>
      </c>
      <c r="F38" s="2">
        <v>-2.077778E-05</v>
      </c>
      <c r="G38" s="2">
        <v>0.0003378848</v>
      </c>
    </row>
    <row r="39" spans="1:7" ht="12.75" thickBot="1">
      <c r="A39" s="4" t="s">
        <v>53</v>
      </c>
      <c r="B39" s="2">
        <v>6.426731E-05</v>
      </c>
      <c r="C39" s="2">
        <v>-8.220487E-05</v>
      </c>
      <c r="D39" s="2">
        <v>-5.314747E-05</v>
      </c>
      <c r="E39" s="2">
        <v>1.819092E-05</v>
      </c>
      <c r="F39" s="2">
        <v>0.0001422118</v>
      </c>
      <c r="G39" s="2">
        <v>0.001045995</v>
      </c>
    </row>
    <row r="40" spans="2:7" ht="12.75" thickBot="1">
      <c r="B40" s="7" t="s">
        <v>45</v>
      </c>
      <c r="C40" s="18">
        <v>-0.003765</v>
      </c>
      <c r="D40" s="17" t="s">
        <v>46</v>
      </c>
      <c r="E40" s="18">
        <v>3.116975</v>
      </c>
      <c r="F40" s="17" t="s">
        <v>47</v>
      </c>
      <c r="G40" s="8">
        <v>55.203382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54</v>
      </c>
      <c r="D1" t="s">
        <v>2</v>
      </c>
      <c r="E1" t="s">
        <v>3</v>
      </c>
    </row>
    <row r="3" spans="1:7" ht="12.7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</row>
    <row r="4" spans="1:7" ht="12.75">
      <c r="A4" t="s">
        <v>11</v>
      </c>
      <c r="B4">
        <v>0.002267</v>
      </c>
      <c r="C4">
        <v>0.003765</v>
      </c>
      <c r="D4">
        <v>0.003765</v>
      </c>
      <c r="E4">
        <v>0.003765</v>
      </c>
      <c r="F4">
        <v>0.002088</v>
      </c>
      <c r="G4">
        <v>0.011735</v>
      </c>
    </row>
    <row r="5" spans="1:7" ht="12.75">
      <c r="A5" t="s">
        <v>12</v>
      </c>
      <c r="B5">
        <v>-0.75603</v>
      </c>
      <c r="C5">
        <v>-0.958148</v>
      </c>
      <c r="D5">
        <v>-0.474731</v>
      </c>
      <c r="E5">
        <v>1.09381</v>
      </c>
      <c r="F5">
        <v>1.212038</v>
      </c>
      <c r="G5">
        <v>6.560256</v>
      </c>
    </row>
    <row r="6" spans="1:7" ht="12.75">
      <c r="A6" t="s">
        <v>13</v>
      </c>
      <c r="B6" s="53">
        <v>166.6829</v>
      </c>
      <c r="C6" s="53">
        <v>-94.49859</v>
      </c>
      <c r="D6" s="53">
        <v>-93.22651</v>
      </c>
      <c r="E6" s="53">
        <v>80.57268</v>
      </c>
      <c r="F6" s="53">
        <v>12.42501</v>
      </c>
      <c r="G6" s="53">
        <v>0.0258883</v>
      </c>
    </row>
    <row r="7" spans="1:7" ht="12.75">
      <c r="A7" t="s">
        <v>14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15</v>
      </c>
      <c r="B8" s="53">
        <v>-2.383036</v>
      </c>
      <c r="C8" s="53">
        <v>-2.833819</v>
      </c>
      <c r="D8" s="53">
        <v>-3.278186</v>
      </c>
      <c r="E8" s="53">
        <v>-5.89361</v>
      </c>
      <c r="F8" s="53">
        <v>-7.600254</v>
      </c>
      <c r="G8" s="53">
        <v>-4.247084</v>
      </c>
    </row>
    <row r="9" spans="1:7" ht="12.75">
      <c r="A9" t="s">
        <v>16</v>
      </c>
      <c r="B9" s="53">
        <v>0.0599679</v>
      </c>
      <c r="C9" s="53">
        <v>0.3600203</v>
      </c>
      <c r="D9" s="53">
        <v>-0.167398</v>
      </c>
      <c r="E9" s="53">
        <v>0.2487956</v>
      </c>
      <c r="F9" s="53">
        <v>-0.574291</v>
      </c>
      <c r="G9" s="53">
        <v>0.03769612</v>
      </c>
    </row>
    <row r="10" spans="1:7" ht="12.75">
      <c r="A10" t="s">
        <v>17</v>
      </c>
      <c r="B10" s="53">
        <v>0.1863401</v>
      </c>
      <c r="C10" s="53">
        <v>-0.09724495</v>
      </c>
      <c r="D10" s="53">
        <v>0.1278402</v>
      </c>
      <c r="E10" s="53">
        <v>1.446385</v>
      </c>
      <c r="F10" s="53">
        <v>0.04972223</v>
      </c>
      <c r="G10" s="53">
        <v>0.389078</v>
      </c>
    </row>
    <row r="11" spans="1:7" ht="12.75">
      <c r="A11" t="s">
        <v>18</v>
      </c>
      <c r="B11" s="53">
        <v>2.338781</v>
      </c>
      <c r="C11" s="53">
        <v>1.67885</v>
      </c>
      <c r="D11" s="53">
        <v>2.086655</v>
      </c>
      <c r="E11" s="53">
        <v>1.627384</v>
      </c>
      <c r="F11" s="53">
        <v>13.06239</v>
      </c>
      <c r="G11" s="53">
        <v>3.378603</v>
      </c>
    </row>
    <row r="12" spans="1:7" ht="12.75">
      <c r="A12" t="s">
        <v>19</v>
      </c>
      <c r="B12" s="53">
        <v>-0.02157501</v>
      </c>
      <c r="C12" s="53">
        <v>-0.01665513</v>
      </c>
      <c r="D12" s="53">
        <v>-0.06856801</v>
      </c>
      <c r="E12" s="53">
        <v>-0.09867031</v>
      </c>
      <c r="F12" s="53">
        <v>-0.5364908</v>
      </c>
      <c r="G12" s="53">
        <v>-0.1189086</v>
      </c>
    </row>
    <row r="13" spans="1:7" ht="12.75">
      <c r="A13" t="s">
        <v>20</v>
      </c>
      <c r="B13" s="53">
        <v>0.01651189</v>
      </c>
      <c r="C13" s="53">
        <v>0.02992888</v>
      </c>
      <c r="D13" s="53">
        <v>-0.2043842</v>
      </c>
      <c r="E13" s="53">
        <v>0.07217028</v>
      </c>
      <c r="F13" s="53">
        <v>-0.05707033</v>
      </c>
      <c r="G13" s="53">
        <v>-0.02989502</v>
      </c>
    </row>
    <row r="14" spans="1:7" ht="12.75">
      <c r="A14" t="s">
        <v>21</v>
      </c>
      <c r="B14" s="53">
        <v>-0.1511752</v>
      </c>
      <c r="C14" s="53">
        <v>0.03042936</v>
      </c>
      <c r="D14" s="53">
        <v>-0.005842965</v>
      </c>
      <c r="E14" s="53">
        <v>0.1203686</v>
      </c>
      <c r="F14" s="53">
        <v>0.1262187</v>
      </c>
      <c r="G14" s="53">
        <v>0.02983702</v>
      </c>
    </row>
    <row r="15" spans="1:7" ht="12.75">
      <c r="A15" t="s">
        <v>22</v>
      </c>
      <c r="B15" s="53">
        <v>-0.4096143</v>
      </c>
      <c r="C15" s="53">
        <v>-0.1127096</v>
      </c>
      <c r="D15" s="53">
        <v>-0.0254279</v>
      </c>
      <c r="E15" s="53">
        <v>-0.08282675</v>
      </c>
      <c r="F15" s="53">
        <v>-0.4892366</v>
      </c>
      <c r="G15" s="53">
        <v>-0.177771</v>
      </c>
    </row>
    <row r="16" spans="1:7" ht="12.75">
      <c r="A16" t="s">
        <v>23</v>
      </c>
      <c r="B16" s="53">
        <v>0.008163453</v>
      </c>
      <c r="C16" s="53">
        <v>-0.02411023</v>
      </c>
      <c r="D16" s="53">
        <v>0.009068158</v>
      </c>
      <c r="E16" s="53">
        <v>-0.02641527</v>
      </c>
      <c r="F16" s="53">
        <v>-0.009405224</v>
      </c>
      <c r="G16" s="53">
        <v>-0.01003784</v>
      </c>
    </row>
    <row r="17" spans="1:7" ht="12.75">
      <c r="A17" t="s">
        <v>24</v>
      </c>
      <c r="B17" s="53">
        <v>-0.05391061</v>
      </c>
      <c r="C17" s="53">
        <v>-0.04487261</v>
      </c>
      <c r="D17" s="53">
        <v>-0.04198976</v>
      </c>
      <c r="E17" s="53">
        <v>-0.05907205</v>
      </c>
      <c r="F17" s="53">
        <v>-0.07155842</v>
      </c>
      <c r="G17" s="53">
        <v>-0.05247548</v>
      </c>
    </row>
    <row r="18" spans="1:7" ht="12.75">
      <c r="A18" t="s">
        <v>25</v>
      </c>
      <c r="B18" s="53">
        <v>-0.01136646</v>
      </c>
      <c r="C18" s="53">
        <v>0.0616688</v>
      </c>
      <c r="D18" s="53">
        <v>0.07058535</v>
      </c>
      <c r="E18" s="53">
        <v>0.004473088</v>
      </c>
      <c r="F18" s="53">
        <v>-0.02737097</v>
      </c>
      <c r="G18" s="53">
        <v>0.02755427</v>
      </c>
    </row>
    <row r="19" spans="1:7" ht="12.75">
      <c r="A19" t="s">
        <v>26</v>
      </c>
      <c r="B19" s="53">
        <v>-0.2127251</v>
      </c>
      <c r="C19" s="53">
        <v>-0.1984835</v>
      </c>
      <c r="D19" s="53">
        <v>-0.2213465</v>
      </c>
      <c r="E19" s="53">
        <v>-0.2183423</v>
      </c>
      <c r="F19" s="53">
        <v>-0.1602785</v>
      </c>
      <c r="G19" s="53">
        <v>-0.2057236</v>
      </c>
    </row>
    <row r="20" spans="1:7" ht="12.75">
      <c r="A20" t="s">
        <v>27</v>
      </c>
      <c r="B20" s="53">
        <v>-0.004003727</v>
      </c>
      <c r="C20" s="53">
        <v>-0.006787301</v>
      </c>
      <c r="D20" s="53">
        <v>0.002775263</v>
      </c>
      <c r="E20" s="53">
        <v>-0.001017595</v>
      </c>
      <c r="F20" s="53">
        <v>-0.001594066</v>
      </c>
      <c r="G20" s="53">
        <v>-0.002003292</v>
      </c>
    </row>
    <row r="21" spans="1:7" ht="12.75">
      <c r="A21" t="s">
        <v>28</v>
      </c>
      <c r="B21" s="53">
        <v>-38.05642</v>
      </c>
      <c r="C21" s="53">
        <v>48.53707</v>
      </c>
      <c r="D21" s="53">
        <v>31.35176</v>
      </c>
      <c r="E21" s="53">
        <v>-10.52433</v>
      </c>
      <c r="F21" s="53">
        <v>-83.62437</v>
      </c>
      <c r="G21" s="53">
        <v>0.02026934</v>
      </c>
    </row>
    <row r="22" spans="1:7" ht="12.75">
      <c r="A22" t="s">
        <v>29</v>
      </c>
      <c r="B22" s="53">
        <v>-15.12061</v>
      </c>
      <c r="C22" s="53">
        <v>-19.16298</v>
      </c>
      <c r="D22" s="53">
        <v>-9.494626</v>
      </c>
      <c r="E22" s="53">
        <v>21.87624</v>
      </c>
      <c r="F22" s="53">
        <v>24.2408</v>
      </c>
      <c r="G22" s="53">
        <v>0</v>
      </c>
    </row>
    <row r="23" spans="1:7" ht="12.75">
      <c r="A23" t="s">
        <v>30</v>
      </c>
      <c r="B23" s="53">
        <v>-5.871581</v>
      </c>
      <c r="C23" s="53">
        <v>-3.002562</v>
      </c>
      <c r="D23" s="53">
        <v>-3.757169</v>
      </c>
      <c r="E23" s="53">
        <v>-5.568879</v>
      </c>
      <c r="F23" s="53">
        <v>-0.04228013</v>
      </c>
      <c r="G23" s="53">
        <v>-3.822646</v>
      </c>
    </row>
    <row r="24" spans="1:7" ht="12.75">
      <c r="A24" t="s">
        <v>31</v>
      </c>
      <c r="B24" s="53">
        <v>3.055781</v>
      </c>
      <c r="C24" s="53">
        <v>2.414122</v>
      </c>
      <c r="D24" s="53">
        <v>6.320213</v>
      </c>
      <c r="E24" s="53">
        <v>7.174162</v>
      </c>
      <c r="F24" s="53">
        <v>6.199613</v>
      </c>
      <c r="G24" s="53">
        <v>5.096949</v>
      </c>
    </row>
    <row r="25" spans="1:7" ht="12.75">
      <c r="A25" t="s">
        <v>32</v>
      </c>
      <c r="B25" s="53">
        <v>-0.3655037</v>
      </c>
      <c r="C25" s="53">
        <v>0.2258419</v>
      </c>
      <c r="D25" s="53">
        <v>-0.2391548</v>
      </c>
      <c r="E25" s="53">
        <v>-0.5639762</v>
      </c>
      <c r="F25" s="53">
        <v>-2.980632</v>
      </c>
      <c r="G25" s="53">
        <v>-0.5893627</v>
      </c>
    </row>
    <row r="26" spans="1:7" ht="12.75">
      <c r="A26" t="s">
        <v>33</v>
      </c>
      <c r="B26" s="53">
        <v>0.1058391</v>
      </c>
      <c r="C26" s="53">
        <v>-0.4808785</v>
      </c>
      <c r="D26" s="53">
        <v>-0.3067789</v>
      </c>
      <c r="E26" s="53">
        <v>-0.2122615</v>
      </c>
      <c r="F26" s="53">
        <v>1.824273</v>
      </c>
      <c r="G26" s="53">
        <v>0.01869955</v>
      </c>
    </row>
    <row r="27" spans="1:7" ht="12.75">
      <c r="A27" t="s">
        <v>34</v>
      </c>
      <c r="B27" s="53">
        <v>-0.5353301</v>
      </c>
      <c r="C27" s="53">
        <v>-0.1520111</v>
      </c>
      <c r="D27" s="53">
        <v>0.1098233</v>
      </c>
      <c r="E27" s="53">
        <v>0.08284241</v>
      </c>
      <c r="F27" s="53">
        <v>-0.271307</v>
      </c>
      <c r="G27" s="53">
        <v>-0.1039795</v>
      </c>
    </row>
    <row r="28" spans="1:7" ht="12.75">
      <c r="A28" t="s">
        <v>35</v>
      </c>
      <c r="B28" s="53">
        <v>-0.01561819</v>
      </c>
      <c r="C28" s="53">
        <v>-0.242077</v>
      </c>
      <c r="D28" s="53">
        <v>0.4796973</v>
      </c>
      <c r="E28" s="53">
        <v>0.7651984</v>
      </c>
      <c r="F28" s="53">
        <v>0.5712951</v>
      </c>
      <c r="G28" s="53">
        <v>0.315199</v>
      </c>
    </row>
    <row r="29" spans="1:7" ht="12.75">
      <c r="A29" t="s">
        <v>36</v>
      </c>
      <c r="B29" s="53">
        <v>-0.03395019</v>
      </c>
      <c r="C29" s="53">
        <v>-0.05611074</v>
      </c>
      <c r="D29" s="53">
        <v>-0.05294088</v>
      </c>
      <c r="E29" s="53">
        <v>-0.1250461</v>
      </c>
      <c r="F29" s="53">
        <v>-0.1467644</v>
      </c>
      <c r="G29" s="53">
        <v>-0.08080901</v>
      </c>
    </row>
    <row r="30" spans="1:7" ht="12.75">
      <c r="A30" t="s">
        <v>37</v>
      </c>
      <c r="B30" s="53">
        <v>0.07730595</v>
      </c>
      <c r="C30" s="53">
        <v>0.09399408</v>
      </c>
      <c r="D30" s="53">
        <v>-0.05620319</v>
      </c>
      <c r="E30" s="53">
        <v>-0.01342147</v>
      </c>
      <c r="F30" s="53">
        <v>0.2712651</v>
      </c>
      <c r="G30" s="53">
        <v>0.05319501</v>
      </c>
    </row>
    <row r="31" spans="1:7" ht="12.75">
      <c r="A31" t="s">
        <v>38</v>
      </c>
      <c r="B31" s="53">
        <v>-0.06748779</v>
      </c>
      <c r="C31" s="53">
        <v>-0.02424164</v>
      </c>
      <c r="D31" s="53">
        <v>-0.007220048</v>
      </c>
      <c r="E31" s="53">
        <v>-0.02677949</v>
      </c>
      <c r="F31" s="53">
        <v>-0.03967998</v>
      </c>
      <c r="G31" s="53">
        <v>-0.02908446</v>
      </c>
    </row>
    <row r="32" spans="1:7" ht="12.75">
      <c r="A32" t="s">
        <v>39</v>
      </c>
      <c r="B32" s="53">
        <v>-0.01557367</v>
      </c>
      <c r="C32" s="53">
        <v>-0.01830107</v>
      </c>
      <c r="D32" s="53">
        <v>0.05413544</v>
      </c>
      <c r="E32" s="53">
        <v>0.08395775</v>
      </c>
      <c r="F32" s="53">
        <v>0.03643121</v>
      </c>
      <c r="G32" s="53">
        <v>0.03140545</v>
      </c>
    </row>
    <row r="33" spans="1:7" ht="12.75">
      <c r="A33" t="s">
        <v>40</v>
      </c>
      <c r="B33" s="53">
        <v>0.1030416</v>
      </c>
      <c r="C33" s="53">
        <v>0.09174934</v>
      </c>
      <c r="D33" s="53">
        <v>0.119608</v>
      </c>
      <c r="E33" s="53">
        <v>0.1261904</v>
      </c>
      <c r="F33" s="53">
        <v>0.09304202</v>
      </c>
      <c r="G33" s="53">
        <v>0.1085563</v>
      </c>
    </row>
    <row r="34" spans="1:7" ht="12.75">
      <c r="A34" t="s">
        <v>41</v>
      </c>
      <c r="B34" s="53">
        <v>-0.008122676</v>
      </c>
      <c r="C34" s="53">
        <v>0.001060541</v>
      </c>
      <c r="D34" s="53">
        <v>-0.01569923</v>
      </c>
      <c r="E34" s="53">
        <v>-0.00991226</v>
      </c>
      <c r="F34" s="53">
        <v>-0.03135224</v>
      </c>
      <c r="G34" s="53">
        <v>-0.01134961</v>
      </c>
    </row>
    <row r="35" spans="1:7" ht="12.75">
      <c r="A35" t="s">
        <v>42</v>
      </c>
      <c r="B35" s="53">
        <v>-0.0008547402</v>
      </c>
      <c r="C35" s="53">
        <v>0.009888785</v>
      </c>
      <c r="D35" s="53">
        <v>-0.003122429</v>
      </c>
      <c r="E35" s="53">
        <v>-0.00259506</v>
      </c>
      <c r="F35" s="53">
        <v>0.001518013</v>
      </c>
      <c r="G35" s="53">
        <v>0.001081494</v>
      </c>
    </row>
    <row r="36" spans="1:6" ht="12.75">
      <c r="A36" t="s">
        <v>43</v>
      </c>
      <c r="B36" s="53">
        <v>20.71533</v>
      </c>
      <c r="C36" s="53">
        <v>20.70923</v>
      </c>
      <c r="D36" s="53">
        <v>20.71533</v>
      </c>
      <c r="E36" s="53">
        <v>20.71228</v>
      </c>
      <c r="F36" s="53">
        <v>20.71838</v>
      </c>
    </row>
    <row r="37" spans="1:6" ht="12.75">
      <c r="A37" t="s">
        <v>44</v>
      </c>
      <c r="B37" s="53">
        <v>-0.2716065</v>
      </c>
      <c r="C37" s="53">
        <v>-0.2003988</v>
      </c>
      <c r="D37" s="53">
        <v>-0.1378377</v>
      </c>
      <c r="E37" s="53">
        <v>-0.08595785</v>
      </c>
      <c r="F37" s="53">
        <v>-0.05086263</v>
      </c>
    </row>
    <row r="38" spans="1:7" ht="12.75">
      <c r="A38" t="s">
        <v>55</v>
      </c>
      <c r="B38" s="53">
        <v>-0.0002834581</v>
      </c>
      <c r="C38" s="53">
        <v>0.0001608051</v>
      </c>
      <c r="D38" s="53">
        <v>0.0001585355</v>
      </c>
      <c r="E38" s="53">
        <v>-0.0001369338</v>
      </c>
      <c r="F38" s="53">
        <v>-2.077778E-05</v>
      </c>
      <c r="G38" s="53">
        <v>0.0003378848</v>
      </c>
    </row>
    <row r="39" spans="1:7" ht="12.75">
      <c r="A39" t="s">
        <v>56</v>
      </c>
      <c r="B39" s="53">
        <v>6.426731E-05</v>
      </c>
      <c r="C39" s="53">
        <v>-8.220487E-05</v>
      </c>
      <c r="D39" s="53">
        <v>-5.314747E-05</v>
      </c>
      <c r="E39" s="53">
        <v>1.819092E-05</v>
      </c>
      <c r="F39" s="53">
        <v>0.0001422118</v>
      </c>
      <c r="G39" s="53">
        <v>0.001045995</v>
      </c>
    </row>
    <row r="40" spans="2:7" ht="12.75">
      <c r="B40" t="s">
        <v>45</v>
      </c>
      <c r="C40">
        <v>-0.003765</v>
      </c>
      <c r="D40" t="s">
        <v>46</v>
      </c>
      <c r="E40">
        <v>3.116975</v>
      </c>
      <c r="F40" t="s">
        <v>47</v>
      </c>
      <c r="G40">
        <v>55.203382</v>
      </c>
    </row>
    <row r="42" ht="12.75">
      <c r="A42" t="s">
        <v>57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-0.00028345810609008143</v>
      </c>
      <c r="C50">
        <f>-0.017/(C7*C7+C22*C22)*(C21*C22+C6*C7)</f>
        <v>0.00016080513202499546</v>
      </c>
      <c r="D50">
        <f>-0.017/(D7*D7+D22*D22)*(D21*D22+D6*D7)</f>
        <v>0.00015853552853357315</v>
      </c>
      <c r="E50">
        <f>-0.017/(E7*E7+E22*E22)*(E21*E22+E6*E7)</f>
        <v>-0.0001369337611055523</v>
      </c>
      <c r="F50">
        <f>-0.017/(F7*F7+F22*F22)*(F21*F22+F6*F7)</f>
        <v>-2.0777784229525186E-05</v>
      </c>
      <c r="G50">
        <f>(B50*B$4+C50*C$4+D50*D$4+E50*E$4+F50*F$4)/SUM(B$4:F$4)</f>
        <v>4.974034908263205E-08</v>
      </c>
    </row>
    <row r="51" spans="1:7" ht="12.75">
      <c r="A51" t="s">
        <v>59</v>
      </c>
      <c r="B51">
        <f>-0.017/(B7*B7+B22*B22)*(B21*B7-B6*B22)</f>
        <v>6.426730805264734E-05</v>
      </c>
      <c r="C51">
        <f>-0.017/(C7*C7+C22*C22)*(C21*C7-C6*C22)</f>
        <v>-8.220486844711076E-05</v>
      </c>
      <c r="D51">
        <f>-0.017/(D7*D7+D22*D22)*(D21*D7-D6*D22)</f>
        <v>-5.3147468444886144E-05</v>
      </c>
      <c r="E51">
        <f>-0.017/(E7*E7+E22*E22)*(E21*E7-E6*E22)</f>
        <v>1.8190920582204776E-05</v>
      </c>
      <c r="F51">
        <f>-0.017/(F7*F7+F22*F22)*(F21*F7-F6*F22)</f>
        <v>0.0001422117960111951</v>
      </c>
      <c r="G51">
        <f>(B51*B$4+C51*C$4+D51*D$4+E51*E$4+F51*F$4)/SUM(B$4:F$4)</f>
        <v>9.709169459166197E-08</v>
      </c>
    </row>
    <row r="58" ht="12.75">
      <c r="A58" t="s">
        <v>61</v>
      </c>
    </row>
    <row r="60" spans="2:6" ht="12.75">
      <c r="B60" t="s">
        <v>5</v>
      </c>
      <c r="C60" t="s">
        <v>6</v>
      </c>
      <c r="D60" t="s">
        <v>7</v>
      </c>
      <c r="E60" t="s">
        <v>8</v>
      </c>
      <c r="F60" t="s">
        <v>9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10000.123863714845</v>
      </c>
      <c r="C62">
        <f>C7+(2/0.017)*(C8*C50-C23*C51)</f>
        <v>9999.917350840866</v>
      </c>
      <c r="D62">
        <f>D7+(2/0.017)*(D8*D50-D23*D51)</f>
        <v>9999.915365532823</v>
      </c>
      <c r="E62">
        <f>E7+(2/0.017)*(E8*E50-E23*E51)</f>
        <v>10000.106863202283</v>
      </c>
      <c r="F62">
        <f>F7+(2/0.017)*(F8*F50-F23*F51)</f>
        <v>10000.019285784814</v>
      </c>
    </row>
    <row r="63" spans="1:6" ht="12.75">
      <c r="A63" t="s">
        <v>67</v>
      </c>
      <c r="B63">
        <f>B8+(3/0.017)*(B9*B50-B24*B51)</f>
        <v>-2.4206922128638753</v>
      </c>
      <c r="C63">
        <f>C8+(3/0.017)*(C9*C50-C24*C51)</f>
        <v>-2.7885815247120376</v>
      </c>
      <c r="D63">
        <f>D8+(3/0.017)*(D9*D50-D24*D51)</f>
        <v>-3.223592213427589</v>
      </c>
      <c r="E63">
        <f>E8+(3/0.017)*(E9*E50-E24*E51)</f>
        <v>-5.922652316783597</v>
      </c>
      <c r="F63">
        <f>F8+(3/0.017)*(F9*F50-F24*F51)</f>
        <v>-7.753734989086128</v>
      </c>
    </row>
    <row r="64" spans="1:6" ht="12.75">
      <c r="A64" t="s">
        <v>68</v>
      </c>
      <c r="B64">
        <f>B9+(4/0.017)*(B10*B50-B25*B51)</f>
        <v>0.053066800481799056</v>
      </c>
      <c r="C64">
        <f>C9+(4/0.017)*(C10*C50-C25*C51)</f>
        <v>0.36070919803666623</v>
      </c>
      <c r="D64">
        <f>D9+(4/0.017)*(D10*D50-D25*D51)</f>
        <v>-0.16561994317920126</v>
      </c>
      <c r="E64">
        <f>E9+(4/0.017)*(E10*E50-E25*E51)</f>
        <v>0.20460743722536456</v>
      </c>
      <c r="F64">
        <f>F9+(4/0.017)*(F10*F50-F25*F51)</f>
        <v>-0.4747973735995083</v>
      </c>
    </row>
    <row r="65" spans="1:6" ht="12.75">
      <c r="A65" t="s">
        <v>69</v>
      </c>
      <c r="B65">
        <f>B10+(5/0.017)*(B11*B50-B26*B51)</f>
        <v>-0.010644731430347554</v>
      </c>
      <c r="C65">
        <f>C10+(5/0.017)*(C11*C50-C26*C51)</f>
        <v>-0.029469319979817735</v>
      </c>
      <c r="D65">
        <f>D10+(5/0.017)*(D11*D50-D26*D51)</f>
        <v>0.22034150334850475</v>
      </c>
      <c r="E65">
        <f>E10+(5/0.017)*(E11*E50-E26*E51)</f>
        <v>1.3819783588841652</v>
      </c>
      <c r="F65">
        <f>F10+(5/0.017)*(F11*F50-F26*F51)</f>
        <v>-0.10640737608430542</v>
      </c>
    </row>
    <row r="66" spans="1:6" ht="12.75">
      <c r="A66" t="s">
        <v>70</v>
      </c>
      <c r="B66">
        <f>B11+(6/0.017)*(B12*B50-B27*B51)</f>
        <v>2.3530821185600104</v>
      </c>
      <c r="C66">
        <f>C11+(6/0.017)*(C12*C50-C27*C51)</f>
        <v>1.6734943707565137</v>
      </c>
      <c r="D66">
        <f>D11+(6/0.017)*(D12*D50-D27*D51)</f>
        <v>2.0848784228230888</v>
      </c>
      <c r="E66">
        <f>E11+(6/0.017)*(E12*E50-E27*E51)</f>
        <v>1.631620817749389</v>
      </c>
      <c r="F66">
        <f>F11+(6/0.017)*(F12*F50-F27*F51)</f>
        <v>13.079941816173154</v>
      </c>
    </row>
    <row r="67" spans="1:6" ht="12.75">
      <c r="A67" t="s">
        <v>71</v>
      </c>
      <c r="B67">
        <f>B12+(7/0.017)*(B13*B50-B28*B51)</f>
        <v>-0.023088941192699462</v>
      </c>
      <c r="C67">
        <f>C12+(7/0.017)*(C13*C50-C28*C51)</f>
        <v>-0.022867502533833933</v>
      </c>
      <c r="D67">
        <f>D12+(7/0.017)*(D13*D50-D28*D51)</f>
        <v>-0.07141225825837948</v>
      </c>
      <c r="E67">
        <f>E12+(7/0.017)*(E13*E50-E28*E51)</f>
        <v>-0.10847122049595864</v>
      </c>
      <c r="F67">
        <f>F12+(7/0.017)*(F13*F50-F28*F51)</f>
        <v>-0.5694563147379549</v>
      </c>
    </row>
    <row r="68" spans="1:6" ht="12.75">
      <c r="A68" t="s">
        <v>72</v>
      </c>
      <c r="B68">
        <f>B13+(8/0.017)*(B14*B50-B29*B51)</f>
        <v>0.037704230328924795</v>
      </c>
      <c r="C68">
        <f>C13+(8/0.017)*(C14*C50-C29*C51)</f>
        <v>0.030060937059795803</v>
      </c>
      <c r="D68">
        <f>D13+(8/0.017)*(D14*D50-D29*D51)</f>
        <v>-0.20614419590292832</v>
      </c>
      <c r="E68">
        <f>E13+(8/0.017)*(E14*E50-E29*E51)</f>
        <v>0.06548424637986101</v>
      </c>
      <c r="F68">
        <f>F13+(8/0.017)*(F14*F50-F29*F51)</f>
        <v>-0.04848252576462388</v>
      </c>
    </row>
    <row r="69" spans="1:6" ht="12.75">
      <c r="A69" t="s">
        <v>73</v>
      </c>
      <c r="B69">
        <f>B14+(9/0.017)*(B15*B50-B30*B51)</f>
        <v>-0.09233624496340254</v>
      </c>
      <c r="C69">
        <f>C14+(9/0.017)*(C15*C50-C30*C51)</f>
        <v>0.024924795285559118</v>
      </c>
      <c r="D69">
        <f>D14+(9/0.017)*(D15*D50-D30*D51)</f>
        <v>-0.00955852649983718</v>
      </c>
      <c r="E69">
        <f>E14+(9/0.017)*(E15*E50-E30*E51)</f>
        <v>0.12650232621368482</v>
      </c>
      <c r="F69">
        <f>F14+(9/0.017)*(F15*F50-F30*F51)</f>
        <v>0.11117713523602768</v>
      </c>
    </row>
    <row r="70" spans="1:6" ht="12.75">
      <c r="A70" t="s">
        <v>74</v>
      </c>
      <c r="B70">
        <f>B15+(10/0.017)*(B16*B50-B31*B51)</f>
        <v>-0.4084241460804782</v>
      </c>
      <c r="C70">
        <f>C15+(10/0.017)*(C16*C50-C31*C51)</f>
        <v>-0.11616244090908542</v>
      </c>
      <c r="D70">
        <f>D15+(10/0.017)*(D16*D50-D31*D51)</f>
        <v>-0.02480796003052624</v>
      </c>
      <c r="E70">
        <f>E15+(10/0.017)*(E16*E50-E31*E51)</f>
        <v>-0.08041246420732906</v>
      </c>
      <c r="F70">
        <f>F15+(10/0.017)*(F16*F50-F31*F51)</f>
        <v>-0.4858022582727114</v>
      </c>
    </row>
    <row r="71" spans="1:6" ht="12.75">
      <c r="A71" t="s">
        <v>75</v>
      </c>
      <c r="B71">
        <f>B16+(11/0.017)*(B17*B50-B32*B51)</f>
        <v>0.01869904416575141</v>
      </c>
      <c r="C71">
        <f>C16+(11/0.017)*(C17*C50-C32*C51)</f>
        <v>-0.0297527013705072</v>
      </c>
      <c r="D71">
        <f>D16+(11/0.017)*(D17*D50-D32*D51)</f>
        <v>0.006622465102357266</v>
      </c>
      <c r="E71">
        <f>E16+(11/0.017)*(E17*E50-E32*E51)</f>
        <v>-0.022169471092808764</v>
      </c>
      <c r="F71">
        <f>F16+(11/0.017)*(F17*F50-F32*F51)</f>
        <v>-0.011795538490491059</v>
      </c>
    </row>
    <row r="72" spans="1:6" ht="12.75">
      <c r="A72" t="s">
        <v>76</v>
      </c>
      <c r="B72">
        <f>B17+(12/0.017)*(B18*B50-B33*B51)</f>
        <v>-0.05631081542933341</v>
      </c>
      <c r="C72">
        <f>C17+(12/0.017)*(C18*C50-C33*C51)</f>
        <v>-0.03254867921131839</v>
      </c>
      <c r="D72">
        <f>D17+(12/0.017)*(D18*D50-D33*D51)</f>
        <v>-0.029603537759011866</v>
      </c>
      <c r="E72">
        <f>E17+(12/0.017)*(E18*E50-E33*E51)</f>
        <v>-0.06112478151169372</v>
      </c>
      <c r="F72">
        <f>F17+(12/0.017)*(F18*F50-F33*F51)</f>
        <v>-0.08049698328933887</v>
      </c>
    </row>
    <row r="73" spans="1:6" ht="12.75">
      <c r="A73" t="s">
        <v>77</v>
      </c>
      <c r="B73">
        <f>B18+(13/0.017)*(B19*B50-B34*B51)</f>
        <v>0.03514346907640302</v>
      </c>
      <c r="C73">
        <f>C18+(13/0.017)*(C19*C50-C34*C51)</f>
        <v>0.03732822416143292</v>
      </c>
      <c r="D73">
        <f>D18+(13/0.017)*(D19*D50-D34*D51)</f>
        <v>0.043112787466548404</v>
      </c>
      <c r="E73">
        <f>E18+(13/0.017)*(E19*E50-E34*E51)</f>
        <v>0.027474481603795935</v>
      </c>
      <c r="F73">
        <f>F18+(13/0.017)*(F19*F50-F34*F51)</f>
        <v>-0.021414759656642485</v>
      </c>
    </row>
    <row r="74" spans="1:6" ht="12.75">
      <c r="A74" t="s">
        <v>78</v>
      </c>
      <c r="B74">
        <f>B19+(14/0.017)*(B20*B50-B35*B51)</f>
        <v>-0.2117452476386799</v>
      </c>
      <c r="C74">
        <f>C19+(14/0.017)*(C20*C50-C35*C51)</f>
        <v>-0.19871287481689429</v>
      </c>
      <c r="D74">
        <f>D19+(14/0.017)*(D20*D50-D35*D51)</f>
        <v>-0.22112082939665526</v>
      </c>
      <c r="E74">
        <f>E19+(14/0.017)*(E20*E50-E35*E51)</f>
        <v>-0.21818867088388377</v>
      </c>
      <c r="F74">
        <f>F19+(14/0.017)*(F20*F50-F35*F51)</f>
        <v>-0.16042900674940222</v>
      </c>
    </row>
    <row r="75" spans="1:6" ht="12.75">
      <c r="A75" t="s">
        <v>79</v>
      </c>
      <c r="B75" s="53">
        <f>B20</f>
        <v>-0.004003727</v>
      </c>
      <c r="C75" s="53">
        <f>C20</f>
        <v>-0.006787301</v>
      </c>
      <c r="D75" s="53">
        <f>D20</f>
        <v>0.002775263</v>
      </c>
      <c r="E75" s="53">
        <f>E20</f>
        <v>-0.001017595</v>
      </c>
      <c r="F75" s="53">
        <f>F20</f>
        <v>-0.001594066</v>
      </c>
    </row>
    <row r="78" ht="12.75">
      <c r="A78" t="s">
        <v>61</v>
      </c>
    </row>
    <row r="80" spans="2:6" ht="12.75">
      <c r="B80" t="s">
        <v>5</v>
      </c>
      <c r="C80" t="s">
        <v>6</v>
      </c>
      <c r="D80" t="s">
        <v>7</v>
      </c>
      <c r="E80" t="s">
        <v>8</v>
      </c>
      <c r="F80" t="s">
        <v>9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-14.94282224455271</v>
      </c>
      <c r="C82">
        <f>C22+(2/0.017)*(C8*C51+C23*C50)</f>
        <v>-19.192376901261802</v>
      </c>
      <c r="D82">
        <f>D22+(2/0.017)*(D8*D51+D23*D50)</f>
        <v>-9.544204527789823</v>
      </c>
      <c r="E82">
        <f>E22+(2/0.017)*(E8*E51+E23*E50)</f>
        <v>21.95334086531285</v>
      </c>
      <c r="F82">
        <f>F22+(2/0.017)*(F8*F51+F23*F50)</f>
        <v>24.11374502540436</v>
      </c>
    </row>
    <row r="83" spans="1:6" ht="12.75">
      <c r="A83" t="s">
        <v>82</v>
      </c>
      <c r="B83">
        <f>B23+(3/0.017)*(B9*B51+B24*B50)</f>
        <v>-6.023757221067673</v>
      </c>
      <c r="C83">
        <f>C23+(3/0.017)*(C9*C51+C24*C50)</f>
        <v>-2.939278273140943</v>
      </c>
      <c r="D83">
        <f>D23+(3/0.017)*(D9*D51+D24*D50)</f>
        <v>-3.578779278531324</v>
      </c>
      <c r="E83">
        <f>E23+(3/0.017)*(E9*E51+E24*E50)</f>
        <v>-5.741442381959952</v>
      </c>
      <c r="F83">
        <f>F23+(3/0.017)*(F9*F51+F24*F50)</f>
        <v>-0.07942457278181611</v>
      </c>
    </row>
    <row r="84" spans="1:6" ht="12.75">
      <c r="A84" t="s">
        <v>83</v>
      </c>
      <c r="B84">
        <f>B24+(4/0.017)*(B10*B51+B25*B50)</f>
        <v>3.0829764266306303</v>
      </c>
      <c r="C84">
        <f>C24+(4/0.017)*(C10*C51+C25*C50)</f>
        <v>2.4245480105572166</v>
      </c>
      <c r="D84">
        <f>D24+(4/0.017)*(D10*D51+D25*D50)</f>
        <v>6.309693255149452</v>
      </c>
      <c r="E84">
        <f>E24+(4/0.017)*(E10*E51+E25*E50)</f>
        <v>7.198523989860308</v>
      </c>
      <c r="F84">
        <f>F24+(4/0.017)*(F10*F51+F25*F50)</f>
        <v>6.215848768516142</v>
      </c>
    </row>
    <row r="85" spans="1:6" ht="12.75">
      <c r="A85" t="s">
        <v>84</v>
      </c>
      <c r="B85">
        <f>B25+(5/0.017)*(B11*B51+B26*B50)</f>
        <v>-0.33011952112988235</v>
      </c>
      <c r="C85">
        <f>C25+(5/0.017)*(C11*C51+C26*C50)</f>
        <v>0.16250737821384892</v>
      </c>
      <c r="D85">
        <f>D25+(5/0.017)*(D11*D51+D26*D50)</f>
        <v>-0.28607708994773884</v>
      </c>
      <c r="E85">
        <f>E25+(5/0.017)*(E11*E51+E26*E50)</f>
        <v>-0.5467205004018656</v>
      </c>
      <c r="F85">
        <f>F25+(5/0.017)*(F11*F51+F26*F50)</f>
        <v>-2.445419767256198</v>
      </c>
    </row>
    <row r="86" spans="1:6" ht="12.75">
      <c r="A86" t="s">
        <v>85</v>
      </c>
      <c r="B86">
        <f>B26+(6/0.017)*(B12*B51+B27*B50)</f>
        <v>0.15890630769356645</v>
      </c>
      <c r="C86">
        <f>C26+(6/0.017)*(C12*C51+C27*C50)</f>
        <v>-0.48902262902381594</v>
      </c>
      <c r="D86">
        <f>D26+(6/0.017)*(D12*D51+D27*D50)</f>
        <v>-0.29934768433225717</v>
      </c>
      <c r="E86">
        <f>E26+(6/0.017)*(E12*E51+E27*E50)</f>
        <v>-0.21689873290119285</v>
      </c>
      <c r="F86">
        <f>F26+(6/0.017)*(F12*F51+F27*F50)</f>
        <v>1.7993348252098154</v>
      </c>
    </row>
    <row r="87" spans="1:6" ht="12.75">
      <c r="A87" t="s">
        <v>86</v>
      </c>
      <c r="B87">
        <f>B27+(7/0.017)*(B13*B51+B28*B50)</f>
        <v>-0.5330702211203638</v>
      </c>
      <c r="C87">
        <f>C27+(7/0.017)*(C13*C51+C28*C50)</f>
        <v>-0.16905302147756998</v>
      </c>
      <c r="D87">
        <f>D27+(7/0.017)*(D13*D51+D28*D50)</f>
        <v>0.14561041615778406</v>
      </c>
      <c r="E87">
        <f>E27+(7/0.017)*(E13*E51+E28*E50)</f>
        <v>0.04023767132326309</v>
      </c>
      <c r="F87">
        <f>F27+(7/0.017)*(F13*F51+F28*F50)</f>
        <v>-0.2795366613607092</v>
      </c>
    </row>
    <row r="88" spans="1:6" ht="12.75">
      <c r="A88" t="s">
        <v>87</v>
      </c>
      <c r="B88">
        <f>B28+(8/0.017)*(B14*B51+B29*B50)</f>
        <v>-0.015661562512716307</v>
      </c>
      <c r="C88">
        <f>C28+(8/0.017)*(C14*C51+C29*C50)</f>
        <v>-0.24750021717150586</v>
      </c>
      <c r="D88">
        <f>D28+(8/0.017)*(D14*D51+D29*D50)</f>
        <v>0.4758937839558257</v>
      </c>
      <c r="E88">
        <f>E28+(8/0.017)*(E14*E51+E29*E50)</f>
        <v>0.774286705142481</v>
      </c>
      <c r="F88">
        <f>F28+(8/0.017)*(F14*F51+F29*F50)</f>
        <v>0.5811770892013994</v>
      </c>
    </row>
    <row r="89" spans="1:6" ht="12.75">
      <c r="A89" t="s">
        <v>88</v>
      </c>
      <c r="B89">
        <f>B29+(9/0.017)*(B15*B51+B30*B50)</f>
        <v>-0.05948785230566331</v>
      </c>
      <c r="C89">
        <f>C29+(9/0.017)*(C15*C51+C30*C50)</f>
        <v>-0.04320367679045588</v>
      </c>
      <c r="D89">
        <f>D29+(9/0.017)*(D15*D51+D30*D50)</f>
        <v>-0.05694258383949871</v>
      </c>
      <c r="E89">
        <f>E29+(9/0.017)*(E15*E51+E30*E50)</f>
        <v>-0.12487078130482358</v>
      </c>
      <c r="F89">
        <f>F29+(9/0.017)*(F15*F51+F30*F50)</f>
        <v>-0.18658225467617065</v>
      </c>
    </row>
    <row r="90" spans="1:6" ht="12.75">
      <c r="A90" t="s">
        <v>89</v>
      </c>
      <c r="B90">
        <f>B30+(10/0.017)*(B16*B51+B31*B50)</f>
        <v>0.08886748193313497</v>
      </c>
      <c r="C90">
        <f>C30+(10/0.017)*(C16*C51+C31*C50)</f>
        <v>0.0928669024498101</v>
      </c>
      <c r="D90">
        <f>D30+(10/0.017)*(D16*D51+D31*D50)</f>
        <v>-0.0571600039805153</v>
      </c>
      <c r="E90">
        <f>E30+(10/0.017)*(E16*E51+E31*E50)</f>
        <v>-0.011547059289728805</v>
      </c>
      <c r="F90">
        <f>F30+(10/0.017)*(F16*F51+F31*F50)</f>
        <v>0.2709632930974966</v>
      </c>
    </row>
    <row r="91" spans="1:6" ht="12.75">
      <c r="A91" t="s">
        <v>90</v>
      </c>
      <c r="B91">
        <f>B31+(11/0.017)*(B17*B51+B32*B50)</f>
        <v>-0.06687321791459686</v>
      </c>
      <c r="C91">
        <f>C31+(11/0.017)*(C17*C51+C32*C50)</f>
        <v>-0.023759036984224817</v>
      </c>
      <c r="D91">
        <f>D31+(11/0.017)*(D17*D51+D32*D50)</f>
        <v>-0.00022272797579619627</v>
      </c>
      <c r="E91">
        <f>E31+(11/0.017)*(E17*E51+E32*E50)</f>
        <v>-0.0349138123510597</v>
      </c>
      <c r="F91">
        <f>F31+(11/0.017)*(F17*F51+F32*F50)</f>
        <v>-0.046754540219633135</v>
      </c>
    </row>
    <row r="92" spans="1:6" ht="12.75">
      <c r="A92" t="s">
        <v>91</v>
      </c>
      <c r="B92">
        <f>B32+(12/0.017)*(B18*B51+B33*B50)</f>
        <v>-0.03670670663819752</v>
      </c>
      <c r="C92">
        <f>C32+(12/0.017)*(C18*C51+C33*C50)</f>
        <v>-0.011465101194859991</v>
      </c>
      <c r="D92">
        <f>D32+(12/0.017)*(D18*D51+D33*D50)</f>
        <v>0.06487239400120991</v>
      </c>
      <c r="E92">
        <f>E32+(12/0.017)*(E18*E51+E33*E50)</f>
        <v>0.07181773364787138</v>
      </c>
      <c r="F92">
        <f>F32+(12/0.017)*(F18*F51+F33*F50)</f>
        <v>0.0323189640107475</v>
      </c>
    </row>
    <row r="93" spans="1:6" ht="12.75">
      <c r="A93" t="s">
        <v>92</v>
      </c>
      <c r="B93">
        <f>B33+(13/0.017)*(B19*B51+B34*B50)</f>
        <v>0.09434778792355711</v>
      </c>
      <c r="C93">
        <f>C33+(13/0.017)*(C19*C51+C34*C50)</f>
        <v>0.10435693151442856</v>
      </c>
      <c r="D93">
        <f>D33+(13/0.017)*(D19*D51+D34*D50)</f>
        <v>0.12670073912827684</v>
      </c>
      <c r="E93">
        <f>E33+(13/0.017)*(E19*E51+E34*E50)</f>
        <v>0.12419105781468603</v>
      </c>
      <c r="F93">
        <f>F33+(13/0.017)*(F19*F51+F34*F50)</f>
        <v>0.07610985397065151</v>
      </c>
    </row>
    <row r="94" spans="1:6" ht="12.75">
      <c r="A94" t="s">
        <v>93</v>
      </c>
      <c r="B94">
        <f>B34+(14/0.017)*(B20*B51+B35*B50)</f>
        <v>-0.008135050120851355</v>
      </c>
      <c r="C94">
        <f>C34+(14/0.017)*(C20*C51+C35*C50)</f>
        <v>0.0028295781697828433</v>
      </c>
      <c r="D94">
        <f>D34+(14/0.017)*(D20*D51+D35*D50)</f>
        <v>-0.016228359287270143</v>
      </c>
      <c r="E94">
        <f>E34+(14/0.017)*(E20*E51+E35*E50)</f>
        <v>-0.009634862076017285</v>
      </c>
      <c r="F94">
        <f>F34+(14/0.017)*(F20*F51+F35*F50)</f>
        <v>-0.03156490488796988</v>
      </c>
    </row>
    <row r="95" spans="1:6" ht="12.75">
      <c r="A95" t="s">
        <v>94</v>
      </c>
      <c r="B95" s="53">
        <f>B35</f>
        <v>-0.0008547402</v>
      </c>
      <c r="C95" s="53">
        <f>C35</f>
        <v>0.009888785</v>
      </c>
      <c r="D95" s="53">
        <f>D35</f>
        <v>-0.003122429</v>
      </c>
      <c r="E95" s="53">
        <f>E35</f>
        <v>-0.00259506</v>
      </c>
      <c r="F95" s="53">
        <f>F35</f>
        <v>0.001518013</v>
      </c>
    </row>
    <row r="98" ht="12.75">
      <c r="A98" t="s">
        <v>62</v>
      </c>
    </row>
    <row r="100" spans="2:11" ht="12.75">
      <c r="B100" t="s">
        <v>5</v>
      </c>
      <c r="C100" t="s">
        <v>6</v>
      </c>
      <c r="D100" t="s">
        <v>7</v>
      </c>
      <c r="E100" t="s">
        <v>8</v>
      </c>
      <c r="F100" t="s">
        <v>9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-2.42066222964226</v>
      </c>
      <c r="C103">
        <f>C63*10000/C62</f>
        <v>-2.7886045722943433</v>
      </c>
      <c r="D103">
        <f>D63*10000/D62</f>
        <v>-3.2236194963594347</v>
      </c>
      <c r="E103">
        <f>E63*10000/E62</f>
        <v>-5.922589026100684</v>
      </c>
      <c r="F103">
        <f>F63*10000/F62</f>
        <v>-7.7537200354285165</v>
      </c>
      <c r="G103">
        <f>AVERAGE(C103:E103)</f>
        <v>-3.97827103158482</v>
      </c>
      <c r="H103">
        <f>STDEV(C103:E103)</f>
        <v>1.697818848961361</v>
      </c>
      <c r="I103">
        <f>(B103*B4+C103*C4+D103*D4+E103*E4+F103*F4)/SUM(B4:F4)</f>
        <v>-4.256356550180466</v>
      </c>
      <c r="K103">
        <f>(LN(H103)+LN(H123))/2-LN(K114*K115^3)</f>
        <v>-3.421789026419461</v>
      </c>
    </row>
    <row r="104" spans="1:11" ht="12.75">
      <c r="A104" t="s">
        <v>68</v>
      </c>
      <c r="B104">
        <f>B64*10000/B62</f>
        <v>0.053066143184836316</v>
      </c>
      <c r="C104">
        <f>C64*10000/C62</f>
        <v>0.36071217929249705</v>
      </c>
      <c r="D104">
        <f>D64*10000/D62</f>
        <v>-0.1656213449066292</v>
      </c>
      <c r="E104">
        <f>E64*10000/E62</f>
        <v>0.20460525074813465</v>
      </c>
      <c r="F104">
        <f>F64*10000/F62</f>
        <v>-0.47479645791727654</v>
      </c>
      <c r="G104">
        <f>AVERAGE(C104:E104)</f>
        <v>0.13323202837800083</v>
      </c>
      <c r="H104">
        <f>STDEV(C104:E104)</f>
        <v>0.27032822147824387</v>
      </c>
      <c r="I104">
        <f>(B104*B4+C104*C4+D104*D4+E104*E4+F104*F4)/SUM(B4:F4)</f>
        <v>0.04049723341841979</v>
      </c>
      <c r="K104">
        <f>(LN(H104)+LN(H124))/2-LN(K114*K115^4)</f>
        <v>-3.4754427934930674</v>
      </c>
    </row>
    <row r="105" spans="1:11" ht="12.75">
      <c r="A105" t="s">
        <v>69</v>
      </c>
      <c r="B105">
        <f>B65*10000/B62</f>
        <v>-0.010644599582382822</v>
      </c>
      <c r="C105">
        <f>C65*10000/C62</f>
        <v>-0.029469563543282427</v>
      </c>
      <c r="D105">
        <f>D65*10000/D62</f>
        <v>0.2203433682128612</v>
      </c>
      <c r="E105">
        <f>E65*10000/E62</f>
        <v>1.3819635907786902</v>
      </c>
      <c r="F105">
        <f>F65*10000/F62</f>
        <v>-0.10640717086972543</v>
      </c>
      <c r="G105">
        <f>AVERAGE(C105:E105)</f>
        <v>0.5242791318160896</v>
      </c>
      <c r="H105">
        <f>STDEV(C105:E105)</f>
        <v>0.7532055486901478</v>
      </c>
      <c r="I105">
        <f>(B105*B4+C105*C4+D105*D4+E105*E4+F105*F4)/SUM(B4:F4)</f>
        <v>0.3626468571139606</v>
      </c>
      <c r="K105">
        <f>(LN(H105)+LN(H125))/2-LN(K114*K115^5)</f>
        <v>-3.3502141435894166</v>
      </c>
    </row>
    <row r="106" spans="1:11" ht="12.75">
      <c r="A106" t="s">
        <v>70</v>
      </c>
      <c r="B106">
        <f>B66*10000/B62</f>
        <v>2.3530529727717666</v>
      </c>
      <c r="C106">
        <f>C66*10000/C62</f>
        <v>1.673508202161085</v>
      </c>
      <c r="D106">
        <f>D66*10000/D62</f>
        <v>2.0848960682298743</v>
      </c>
      <c r="E106">
        <f>E66*10000/E62</f>
        <v>1.6316033819131641</v>
      </c>
      <c r="F106">
        <f>F66*10000/F62</f>
        <v>13.079916590527478</v>
      </c>
      <c r="G106">
        <f>AVERAGE(C106:E106)</f>
        <v>1.7966692174347079</v>
      </c>
      <c r="H106">
        <f>STDEV(C106:E106)</f>
        <v>0.25048960383512553</v>
      </c>
      <c r="I106">
        <f>(B106*B4+C106*C4+D106*D4+E106*E4+F106*F4)/SUM(B4:F4)</f>
        <v>3.3826591527936096</v>
      </c>
      <c r="K106">
        <f>(LN(H106)+LN(H126))/2-LN(K114*K115^6)</f>
        <v>-3.7814781604836107</v>
      </c>
    </row>
    <row r="107" spans="1:11" ht="12.75">
      <c r="A107" t="s">
        <v>71</v>
      </c>
      <c r="B107">
        <f>B67*10000/B62</f>
        <v>-0.023088655208038978</v>
      </c>
      <c r="C107">
        <f>C67*10000/C62</f>
        <v>-0.02286769153338159</v>
      </c>
      <c r="D107">
        <f>D67*10000/D62</f>
        <v>-0.07141286265733754</v>
      </c>
      <c r="E107">
        <f>E67*10000/E62</f>
        <v>-0.10847006135014786</v>
      </c>
      <c r="F107">
        <f>F67*10000/F62</f>
        <v>-0.5694552164988782</v>
      </c>
      <c r="G107">
        <f>AVERAGE(C107:E107)</f>
        <v>-0.06758353851362232</v>
      </c>
      <c r="H107">
        <f>STDEV(C107:E107)</f>
        <v>0.0429294679923923</v>
      </c>
      <c r="I107">
        <f>(B107*B4+C107*C4+D107*D4+E107*E4+F107*F4)/SUM(B4:F4)</f>
        <v>-0.12809715916406686</v>
      </c>
      <c r="K107">
        <f>(LN(H107)+LN(H127))/2-LN(K114*K115^7)</f>
        <v>-4.003165458560097</v>
      </c>
    </row>
    <row r="108" spans="1:9" ht="12.75">
      <c r="A108" t="s">
        <v>72</v>
      </c>
      <c r="B108">
        <f>B68*10000/B62</f>
        <v>0.037703763316106</v>
      </c>
      <c r="C108">
        <f>C68*10000/C62</f>
        <v>0.030061185512966326</v>
      </c>
      <c r="D108">
        <f>D68*10000/D62</f>
        <v>-0.20614594060811273</v>
      </c>
      <c r="E108">
        <f>E68*10000/E62</f>
        <v>0.06548354660171234</v>
      </c>
      <c r="F108">
        <f>F68*10000/F62</f>
        <v>-0.048482432262448284</v>
      </c>
      <c r="G108">
        <f>AVERAGE(C108:E108)</f>
        <v>-0.03686706949781136</v>
      </c>
      <c r="H108">
        <f>STDEV(C108:E108)</f>
        <v>0.14766579857759513</v>
      </c>
      <c r="I108">
        <f>(B108*B4+C108*C4+D108*D4+E108*E4+F108*F4)/SUM(B4:F4)</f>
        <v>-0.027614724415601213</v>
      </c>
    </row>
    <row r="109" spans="1:9" ht="12.75">
      <c r="A109" t="s">
        <v>73</v>
      </c>
      <c r="B109">
        <f>B69*10000/B62</f>
        <v>-0.09233510126653718</v>
      </c>
      <c r="C109">
        <f>C69*10000/C62</f>
        <v>0.024925001288598907</v>
      </c>
      <c r="D109">
        <f>D69*10000/D62</f>
        <v>-0.009558607398601593</v>
      </c>
      <c r="E109">
        <f>E69*10000/E62</f>
        <v>0.12650097438376337</v>
      </c>
      <c r="F109">
        <f>F69*10000/F62</f>
        <v>0.11117692082261055</v>
      </c>
      <c r="G109">
        <f>AVERAGE(C109:E109)</f>
        <v>0.04728912275792022</v>
      </c>
      <c r="H109">
        <f>STDEV(C109:E109)</f>
        <v>0.07073307497570662</v>
      </c>
      <c r="I109">
        <f>(B109*B4+C109*C4+D109*D4+E109*E4+F109*F4)/SUM(B4:F4)</f>
        <v>0.035587500169781475</v>
      </c>
    </row>
    <row r="110" spans="1:11" ht="12.75">
      <c r="A110" t="s">
        <v>74</v>
      </c>
      <c r="B110">
        <f>B70*10000/B62</f>
        <v>-0.40841908724994214</v>
      </c>
      <c r="C110">
        <f>C70*10000/C62</f>
        <v>-0.11616340098982682</v>
      </c>
      <c r="D110">
        <f>D70*10000/D62</f>
        <v>-0.024808169993151143</v>
      </c>
      <c r="E110">
        <f>E70*10000/E62</f>
        <v>-0.080411604903169</v>
      </c>
      <c r="F110">
        <f>F70*10000/F62</f>
        <v>-0.4858013213667368</v>
      </c>
      <c r="G110">
        <f>AVERAGE(C110:E110)</f>
        <v>-0.073794391962049</v>
      </c>
      <c r="H110">
        <f>STDEV(C110:E110)</f>
        <v>0.04603569471556921</v>
      </c>
      <c r="I110">
        <f>(B110*B4+C110*C4+D110*D4+E110*E4+F110*F4)/SUM(B4:F4)</f>
        <v>-0.17723622281282483</v>
      </c>
      <c r="K110">
        <f>EXP(AVERAGE(K103:K107))</f>
        <v>0.027148922603304437</v>
      </c>
    </row>
    <row r="111" spans="1:9" ht="12.75">
      <c r="A111" t="s">
        <v>75</v>
      </c>
      <c r="B111">
        <f>B71*10000/B62</f>
        <v>0.01869881255531278</v>
      </c>
      <c r="C111">
        <f>C71*10000/C62</f>
        <v>-0.029752947276114616</v>
      </c>
      <c r="D111">
        <f>D71*10000/D62</f>
        <v>0.006622521151712171</v>
      </c>
      <c r="E111">
        <f>E71*10000/E62</f>
        <v>-0.022169234185273043</v>
      </c>
      <c r="F111">
        <f>F71*10000/F62</f>
        <v>-0.011795515741913221</v>
      </c>
      <c r="G111">
        <f>AVERAGE(C111:E111)</f>
        <v>-0.015099886769891829</v>
      </c>
      <c r="H111">
        <f>STDEV(C111:E111)</f>
        <v>0.019190503654033516</v>
      </c>
      <c r="I111">
        <f>(B111*B4+C111*C4+D111*D4+E111*E4+F111*F4)/SUM(B4:F4)</f>
        <v>-0.00976307027937054</v>
      </c>
    </row>
    <row r="112" spans="1:9" ht="12.75">
      <c r="A112" t="s">
        <v>76</v>
      </c>
      <c r="B112">
        <f>B72*10000/B62</f>
        <v>-0.05631011795129413</v>
      </c>
      <c r="C112">
        <f>C72*10000/C62</f>
        <v>-0.03254894822563855</v>
      </c>
      <c r="D112">
        <f>D72*10000/D62</f>
        <v>-0.029603788309096865</v>
      </c>
      <c r="E112">
        <f>E72*10000/E62</f>
        <v>-0.06112412831968482</v>
      </c>
      <c r="F112">
        <f>F72*10000/F62</f>
        <v>-0.08049682804488847</v>
      </c>
      <c r="G112">
        <f>AVERAGE(C112:E112)</f>
        <v>-0.041092288284806745</v>
      </c>
      <c r="H112">
        <f>STDEV(C112:E112)</f>
        <v>0.017410469641015103</v>
      </c>
      <c r="I112">
        <f>(B112*B4+C112*C4+D112*D4+E112*E4+F112*F4)/SUM(B4:F4)</f>
        <v>-0.04855398150352736</v>
      </c>
    </row>
    <row r="113" spans="1:9" ht="12.75">
      <c r="A113" t="s">
        <v>77</v>
      </c>
      <c r="B113">
        <f>B73*10000/B62</f>
        <v>0.03514303378173151</v>
      </c>
      <c r="C113">
        <f>C73*10000/C62</f>
        <v>0.03732853267861668</v>
      </c>
      <c r="D113">
        <f>D73*10000/D62</f>
        <v>0.043113152352416174</v>
      </c>
      <c r="E113">
        <f>E73*10000/E62</f>
        <v>0.027474188005824893</v>
      </c>
      <c r="F113">
        <f>F73*10000/F62</f>
        <v>-0.02141471835667748</v>
      </c>
      <c r="G113">
        <f>AVERAGE(C113:E113)</f>
        <v>0.03597195767895258</v>
      </c>
      <c r="H113">
        <f>STDEV(C113:E113)</f>
        <v>0.007907244985187543</v>
      </c>
      <c r="I113">
        <f>(B113*B4+C113*C4+D113*D4+E113*E4+F113*F4)/SUM(B4:F4)</f>
        <v>0.028195436909789918</v>
      </c>
    </row>
    <row r="114" spans="1:11" ht="12.75">
      <c r="A114" t="s">
        <v>78</v>
      </c>
      <c r="B114">
        <f>B74*10000/B62</f>
        <v>-0.21174262491586857</v>
      </c>
      <c r="C114">
        <f>C74*10000/C62</f>
        <v>-0.19871451717566951</v>
      </c>
      <c r="D114">
        <f>D74*10000/D62</f>
        <v>-0.22112270085685204</v>
      </c>
      <c r="E114">
        <f>E74*10000/E62</f>
        <v>-0.21818633927479283</v>
      </c>
      <c r="F114">
        <f>F74*10000/F62</f>
        <v>-0.1604286973500687</v>
      </c>
      <c r="G114">
        <f>AVERAGE(C114:E114)</f>
        <v>-0.21267451910243815</v>
      </c>
      <c r="H114">
        <f>STDEV(C114:E114)</f>
        <v>0.012178538302344824</v>
      </c>
      <c r="I114">
        <f>(B114*B4+C114*C4+D114*D4+E114*E4+F114*F4)/SUM(B4:F4)</f>
        <v>-0.20556896766857866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-0.004003677408964309</v>
      </c>
      <c r="C115">
        <f>C75*10000/C62</f>
        <v>-0.00678735709693568</v>
      </c>
      <c r="D115">
        <f>D75*10000/D62</f>
        <v>0.0027752864884893215</v>
      </c>
      <c r="E115">
        <f>E75*10000/E62</f>
        <v>-0.0010175841257701727</v>
      </c>
      <c r="F115">
        <f>F75*10000/F62</f>
        <v>-0.0015940629257245435</v>
      </c>
      <c r="G115">
        <f>AVERAGE(C115:E115)</f>
        <v>-0.001676551578072177</v>
      </c>
      <c r="H115">
        <f>STDEV(C115:E115)</f>
        <v>0.004815258732701964</v>
      </c>
      <c r="I115">
        <f>(B115*B4+C115*C4+D115*D4+E115*E4+F115*F4)/SUM(B4:F4)</f>
        <v>-0.0020026447379782853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5</v>
      </c>
      <c r="C120" t="s">
        <v>6</v>
      </c>
      <c r="D120" t="s">
        <v>7</v>
      </c>
      <c r="E120" t="s">
        <v>8</v>
      </c>
      <c r="F120" t="s">
        <v>9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-14.942637159497894</v>
      </c>
      <c r="C122">
        <f>C82*10000/C62</f>
        <v>-19.19253552595409</v>
      </c>
      <c r="D122">
        <f>D82*10000/D62</f>
        <v>-9.544285305339963</v>
      </c>
      <c r="E122">
        <f>E82*10000/E62</f>
        <v>21.95310626738927</v>
      </c>
      <c r="F122">
        <f>F82*10000/F62</f>
        <v>24.113698520244284</v>
      </c>
      <c r="G122">
        <f>AVERAGE(C122:E122)</f>
        <v>-2.2612381879682615</v>
      </c>
      <c r="H122">
        <f>STDEV(C122:E122)</f>
        <v>21.517970190794557</v>
      </c>
      <c r="I122">
        <f>(B122*B4+C122*C4+D122*D4+E122*E4+F122*F4)/SUM(B4:F4)</f>
        <v>-0.579312540793172</v>
      </c>
    </row>
    <row r="123" spans="1:9" ht="12.75">
      <c r="A123" t="s">
        <v>82</v>
      </c>
      <c r="B123">
        <f>B83*10000/B62</f>
        <v>-6.023682609497167</v>
      </c>
      <c r="C123">
        <f>C83*10000/C62</f>
        <v>-2.939302566229497</v>
      </c>
      <c r="D123">
        <f>D83*10000/D62</f>
        <v>-3.5788095675954126</v>
      </c>
      <c r="E123">
        <f>E83*10000/E62</f>
        <v>-5.741381027723737</v>
      </c>
      <c r="F123">
        <f>F83*10000/F62</f>
        <v>-0.07942441960558956</v>
      </c>
      <c r="G123">
        <f>AVERAGE(C123:E123)</f>
        <v>-4.086497720516216</v>
      </c>
      <c r="H123">
        <f>STDEV(C123:E123)</f>
        <v>1.4684077674660332</v>
      </c>
      <c r="I123">
        <f>(B123*B4+C123*C4+D123*D4+E123*E4+F123*F4)/SUM(B4:F4)</f>
        <v>-3.8324931895908754</v>
      </c>
    </row>
    <row r="124" spans="1:9" ht="12.75">
      <c r="A124" t="s">
        <v>83</v>
      </c>
      <c r="B124">
        <f>B84*10000/B62</f>
        <v>3.082938240212323</v>
      </c>
      <c r="C124">
        <f>C84*10000/C62</f>
        <v>2.424568049408271</v>
      </c>
      <c r="D124">
        <f>D84*10000/D62</f>
        <v>6.309746657354089</v>
      </c>
      <c r="E124">
        <f>E84*10000/E62</f>
        <v>7.198447064949825</v>
      </c>
      <c r="F124">
        <f>F84*10000/F62</f>
        <v>6.2158367807870825</v>
      </c>
      <c r="G124">
        <f>AVERAGE(C124:E124)</f>
        <v>5.310920590570729</v>
      </c>
      <c r="H124">
        <f>STDEV(C124:E124)</f>
        <v>2.538842324273297</v>
      </c>
      <c r="I124">
        <f>(B124*B4+C124*C4+D124*D4+E124*E4+F124*F4)/SUM(B4:F4)</f>
        <v>5.108916054909977</v>
      </c>
    </row>
    <row r="125" spans="1:9" ht="12.75">
      <c r="A125" t="s">
        <v>84</v>
      </c>
      <c r="B125">
        <f>B85*10000/B62</f>
        <v>-0.33011543219750633</v>
      </c>
      <c r="C125">
        <f>C85*10000/C62</f>
        <v>0.16250872133476593</v>
      </c>
      <c r="D125">
        <f>D85*10000/D62</f>
        <v>-0.28607951116643865</v>
      </c>
      <c r="E125">
        <f>E85*10000/E62</f>
        <v>-0.5467146580339564</v>
      </c>
      <c r="F125">
        <f>F85*10000/F62</f>
        <v>-2.445415051081352</v>
      </c>
      <c r="G125">
        <f>AVERAGE(C125:E125)</f>
        <v>-0.22342848262187634</v>
      </c>
      <c r="H125">
        <f>STDEV(C125:E125)</f>
        <v>0.35873850364027876</v>
      </c>
      <c r="I125">
        <f>(B125*B4+C125*C4+D125*D4+E125*E4+F125*F4)/SUM(B4:F4)</f>
        <v>-0.5353369343555081</v>
      </c>
    </row>
    <row r="126" spans="1:9" ht="12.75">
      <c r="A126" t="s">
        <v>85</v>
      </c>
      <c r="B126">
        <f>B86*10000/B62</f>
        <v>0.15890433944538757</v>
      </c>
      <c r="C126">
        <f>C86*10000/C62</f>
        <v>-0.4890266707881294</v>
      </c>
      <c r="D126">
        <f>D86*10000/D62</f>
        <v>-0.29935021786687604</v>
      </c>
      <c r="E126">
        <f>E86*10000/E62</f>
        <v>-0.21689641507664498</v>
      </c>
      <c r="F126">
        <f>F86*10000/F62</f>
        <v>1.799331355058083</v>
      </c>
      <c r="G126">
        <f>AVERAGE(C126:E126)</f>
        <v>-0.33509110124388347</v>
      </c>
      <c r="H126">
        <f>STDEV(C126:E126)</f>
        <v>0.13954130957113067</v>
      </c>
      <c r="I126">
        <f>(B126*B4+C126*C4+D126*D4+E126*E4+F126*F4)/SUM(B4:F4)</f>
        <v>0.021238723216249606</v>
      </c>
    </row>
    <row r="127" spans="1:9" ht="12.75">
      <c r="A127" t="s">
        <v>86</v>
      </c>
      <c r="B127">
        <f>B87*10000/B62</f>
        <v>-0.5330636183963615</v>
      </c>
      <c r="C127">
        <f>C87*10000/C62</f>
        <v>-0.16905441869812532</v>
      </c>
      <c r="D127">
        <f>D87*10000/D62</f>
        <v>0.1456116485342129</v>
      </c>
      <c r="E127">
        <f>E87*10000/E62</f>
        <v>0.04023724133521708</v>
      </c>
      <c r="F127">
        <f>F87*10000/F62</f>
        <v>-0.27953612225335905</v>
      </c>
      <c r="G127">
        <f>AVERAGE(C127:E127)</f>
        <v>0.005598157057101556</v>
      </c>
      <c r="H127">
        <f>STDEV(C127:E127)</f>
        <v>0.16016735961670342</v>
      </c>
      <c r="I127">
        <f>(B127*B4+C127*C4+D127*D4+E127*E4+F127*F4)/SUM(B4:F4)</f>
        <v>-0.11047255349582129</v>
      </c>
    </row>
    <row r="128" spans="1:9" ht="12.75">
      <c r="A128" t="s">
        <v>87</v>
      </c>
      <c r="B128">
        <f>B88*10000/B62</f>
        <v>-0.015661368525187798</v>
      </c>
      <c r="C128">
        <f>C88*10000/C62</f>
        <v>-0.2475022627568959</v>
      </c>
      <c r="D128">
        <f>D88*10000/D62</f>
        <v>0.47589781169159806</v>
      </c>
      <c r="E128">
        <f>E88*10000/E62</f>
        <v>0.7742784309552219</v>
      </c>
      <c r="F128">
        <f>F88*10000/F62</f>
        <v>0.581175968357933</v>
      </c>
      <c r="G128">
        <f>AVERAGE(C128:E128)</f>
        <v>0.334224659963308</v>
      </c>
      <c r="H128">
        <f>STDEV(C128:E128)</f>
        <v>0.5254164138577843</v>
      </c>
      <c r="I128">
        <f>(B128*B4+C128*C4+D128*D4+E128*E4+F128*F4)/SUM(B4:F4)</f>
        <v>0.31648936956998897</v>
      </c>
    </row>
    <row r="129" spans="1:9" ht="12.75">
      <c r="A129" t="s">
        <v>88</v>
      </c>
      <c r="B129">
        <f>B89*10000/B62</f>
        <v>-0.05948711547615248</v>
      </c>
      <c r="C129">
        <f>C89*10000/C62</f>
        <v>-0.04320403386816292</v>
      </c>
      <c r="D129">
        <f>D89*10000/D62</f>
        <v>-0.05694306577410183</v>
      </c>
      <c r="E129">
        <f>E89*10000/E62</f>
        <v>-0.12486944690992716</v>
      </c>
      <c r="F129">
        <f>F89*10000/F62</f>
        <v>-0.18658189483834323</v>
      </c>
      <c r="G129">
        <f>AVERAGE(C129:E129)</f>
        <v>-0.0750055155173973</v>
      </c>
      <c r="H129">
        <f>STDEV(C129:E129)</f>
        <v>0.043726410667550744</v>
      </c>
      <c r="I129">
        <f>(B129*B4+C129*C4+D129*D4+E129*E4+F129*F4)/SUM(B4:F4)</f>
        <v>-0.0876439351422301</v>
      </c>
    </row>
    <row r="130" spans="1:9" ht="12.75">
      <c r="A130" t="s">
        <v>89</v>
      </c>
      <c r="B130">
        <f>B90*10000/B62</f>
        <v>0.08886638120112493</v>
      </c>
      <c r="C130">
        <f>C90*10000/C62</f>
        <v>0.09286766999329367</v>
      </c>
      <c r="D130">
        <f>D90*10000/D62</f>
        <v>-0.05716048775525778</v>
      </c>
      <c r="E130">
        <f>E90*10000/E62</f>
        <v>-0.01154693589547417</v>
      </c>
      <c r="F130">
        <f>F90*10000/F62</f>
        <v>0.2709627705245281</v>
      </c>
      <c r="G130">
        <f>AVERAGE(C130:E130)</f>
        <v>0.008053415447520572</v>
      </c>
      <c r="H130">
        <f>STDEV(C130:E130)</f>
        <v>0.0769106127847951</v>
      </c>
      <c r="I130">
        <f>(B130*B4+C130*C4+D130*D4+E130*E4+F130*F4)/SUM(B4:F4)</f>
        <v>0.05483665677430734</v>
      </c>
    </row>
    <row r="131" spans="1:9" ht="12.75">
      <c r="A131" t="s">
        <v>90</v>
      </c>
      <c r="B131">
        <f>B91*10000/B62</f>
        <v>-0.06687238960833711</v>
      </c>
      <c r="C131">
        <f>C91*10000/C62</f>
        <v>-0.023759233352290642</v>
      </c>
      <c r="D131">
        <f>D91*10000/D62</f>
        <v>-0.0002227298608585061</v>
      </c>
      <c r="E131">
        <f>E91*10000/E62</f>
        <v>-0.03491343925486755</v>
      </c>
      <c r="F131">
        <f>F91*10000/F62</f>
        <v>-0.046754450050006856</v>
      </c>
      <c r="G131">
        <f>AVERAGE(C131:E131)</f>
        <v>-0.01963180082267223</v>
      </c>
      <c r="H131">
        <f>STDEV(C131:E131)</f>
        <v>0.017709830717141568</v>
      </c>
      <c r="I131">
        <f>(B131*B4+C131*C4+D131*D4+E131*E4+F131*F4)/SUM(B4:F4)</f>
        <v>-0.030093558417801747</v>
      </c>
    </row>
    <row r="132" spans="1:9" ht="12.75">
      <c r="A132" t="s">
        <v>91</v>
      </c>
      <c r="B132">
        <f>B92*10000/B62</f>
        <v>-0.036706251980924684</v>
      </c>
      <c r="C132">
        <f>C92*10000/C62</f>
        <v>-0.01146519595374048</v>
      </c>
      <c r="D132">
        <f>D92*10000/D62</f>
        <v>0.06487294304990683</v>
      </c>
      <c r="E132">
        <f>E92*10000/E62</f>
        <v>0.07181696618877285</v>
      </c>
      <c r="F132">
        <f>F92*10000/F62</f>
        <v>0.032318901681209176</v>
      </c>
      <c r="G132">
        <f>AVERAGE(C132:E132)</f>
        <v>0.04174157109497973</v>
      </c>
      <c r="H132">
        <f>STDEV(C132:E132)</f>
        <v>0.04620903493009632</v>
      </c>
      <c r="I132">
        <f>(B132*B4+C132*C4+D132*D4+E132*E4+F132*F4)/SUM(B4:F4)</f>
        <v>0.029120756484818183</v>
      </c>
    </row>
    <row r="133" spans="1:9" ht="12.75">
      <c r="A133" t="s">
        <v>92</v>
      </c>
      <c r="B133">
        <f>B93*10000/B62</f>
        <v>0.094346619311282</v>
      </c>
      <c r="C133">
        <f>C93*10000/C62</f>
        <v>0.10435779402282107</v>
      </c>
      <c r="D133">
        <f>D93*10000/D62</f>
        <v>0.1267018114623072</v>
      </c>
      <c r="E133">
        <f>E93*10000/E62</f>
        <v>0.12418973068345489</v>
      </c>
      <c r="F133">
        <f>F93*10000/F62</f>
        <v>0.07610970718710801</v>
      </c>
      <c r="G133">
        <f>AVERAGE(C133:E133)</f>
        <v>0.11841644538952772</v>
      </c>
      <c r="H133">
        <f>STDEV(C133:E133)</f>
        <v>0.012239766997284664</v>
      </c>
      <c r="I133">
        <f>(B133*B4+C133*C4+D133*D4+E133*E4+F133*F4)/SUM(B4:F4)</f>
        <v>0.10928527829137848</v>
      </c>
    </row>
    <row r="134" spans="1:9" ht="12.75">
      <c r="A134" t="s">
        <v>93</v>
      </c>
      <c r="B134">
        <f>B94*10000/B62</f>
        <v>-0.008134949358346594</v>
      </c>
      <c r="C134">
        <f>C94*10000/C62</f>
        <v>0.0028296015562017736</v>
      </c>
      <c r="D134">
        <f>D94*10000/D62</f>
        <v>-0.016228496636286734</v>
      </c>
      <c r="E134">
        <f>E94*10000/E62</f>
        <v>-0.00963475911589605</v>
      </c>
      <c r="F134">
        <f>F94*10000/F62</f>
        <v>-0.031564844012690954</v>
      </c>
      <c r="G134">
        <f>AVERAGE(C134:E134)</f>
        <v>-0.00767788473199367</v>
      </c>
      <c r="H134">
        <f>STDEV(C134:E134)</f>
        <v>0.009678574001081637</v>
      </c>
      <c r="I134">
        <f>(B134*B4+C134*C4+D134*D4+E134*E4+F134*F4)/SUM(B4:F4)</f>
        <v>-0.010931056392443383</v>
      </c>
    </row>
    <row r="135" spans="1:9" ht="12.75">
      <c r="A135" t="s">
        <v>94</v>
      </c>
      <c r="B135">
        <f>B95*10000/B62</f>
        <v>-0.0008547296130014945</v>
      </c>
      <c r="C135">
        <f>C95*10000/C62</f>
        <v>0.009888866730652007</v>
      </c>
      <c r="D135">
        <f>D95*10000/D62</f>
        <v>-0.0031224554267351326</v>
      </c>
      <c r="E135">
        <f>E95*10000/E62</f>
        <v>-0.0025950322686541746</v>
      </c>
      <c r="F135">
        <f>F95*10000/F62</f>
        <v>0.0015180100723984396</v>
      </c>
      <c r="G135">
        <f>AVERAGE(C135:E135)</f>
        <v>0.0013904596784209001</v>
      </c>
      <c r="H135">
        <f>STDEV(C135:E135)</f>
        <v>0.007364559431220484</v>
      </c>
      <c r="I135">
        <f>(B135*B4+C135*C4+D135*D4+E135*E4+F135*F4)/SUM(B4:F4)</f>
        <v>0.0010822476080675795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2005-02-01T14:05:15Z</cp:lastPrinted>
  <dcterms:created xsi:type="dcterms:W3CDTF">2005-02-01T14:05:15Z</dcterms:created>
  <dcterms:modified xsi:type="dcterms:W3CDTF">2005-02-01T17:49:19Z</dcterms:modified>
  <cp:category/>
  <cp:version/>
  <cp:contentType/>
  <cp:contentStatus/>
</cp:coreProperties>
</file>