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<sst xmlns="http://schemas.openxmlformats.org/spreadsheetml/2006/main" count="204" uniqueCount="98">
  <si>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Tue 25/01/2005       16:19:47</t>
  </si>
  <si>
    <t>LISSNER</t>
  </si>
  <si>
    <t>HCMQAP473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</si>
  <si>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</si>
  <si>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</si>
  <si>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</si>
  <si>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</si>
  <si>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</si>
  <si>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</si>
  <si>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</si>
  <si>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</si>
  <si>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</si>
  <si>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</si>
  <si>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</si>
  <si>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</si>
  <si>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</si>
  <si>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</si>
  <si>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</si>
  <si>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</si>
  <si>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</si>
  <si>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</si>
  <si>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</si>
  <si>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</si>
  <si>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</si>
  <si>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</si>
  <si>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</si>
  <si>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</si>
  <si>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</si>
  <si>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</si>
  <si>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</si>
  <si>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</si>
  <si>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</si>
  <si>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</si>
  <si>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</si>
  <si>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</si>
  <si>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</si>
  <si>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</si>
  <si>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</si>
  <si>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</si>
  <si>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</si>
  <si>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</si>
  <si>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</si>
  <si>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</si>
  <si>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</si>
  <si>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</si>
  <si>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</si>
  <si>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</si>
  <si>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</si>
  <si>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</si>
  <si>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</si>
  <si>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</si>
  <si>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</si>
  <si>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</si>
  <si>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</si>
  <si>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</si>
  <si>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</si>
  <si>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</si>
  <si>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ACCEPTED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</si>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</sst>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1392082"/>
        <c:axId val="12528739"/>
      </c:lineChart>
      <c:catAx>
        <c:axId val="139208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528739"/>
        <c:crosses val="autoZero"/>
        <c:auto val="1"/>
        <c:lblOffset val="100"/>
        <c:noMultiLvlLbl val="0"/>
      </c:catAx>
      <c:valAx>
        <c:axId val="125287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9208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-0.002257</v>
      </c>
      <c r="C4" s="12">
        <v>-0.003756</v>
      </c>
      <c r="D4" s="12">
        <v>-0.003754</v>
      </c>
      <c r="E4" s="12">
        <v>-0.003755</v>
      </c>
      <c r="F4" s="24">
        <v>-0.002088</v>
      </c>
      <c r="G4" s="34">
        <v>-0.011705</v>
      </c>
    </row>
    <row r="5" spans="1:7" ht="12.75" thickBot="1">
      <c r="A5" s="44" t="s">
        <v>13</v>
      </c>
      <c r="B5" s="45">
        <v>-4.025157</v>
      </c>
      <c r="C5" s="46">
        <v>-2.117277</v>
      </c>
      <c r="D5" s="46">
        <v>1.314338</v>
      </c>
      <c r="E5" s="46">
        <v>2.492328</v>
      </c>
      <c r="F5" s="47">
        <v>1.30514</v>
      </c>
      <c r="G5" s="48">
        <v>8.827529</v>
      </c>
    </row>
    <row r="6" spans="1:7" ht="12.75" thickTop="1">
      <c r="A6" s="6" t="s">
        <v>14</v>
      </c>
      <c r="B6" s="39">
        <v>201.9428</v>
      </c>
      <c r="C6" s="40">
        <v>1.627618</v>
      </c>
      <c r="D6" s="40">
        <v>-148.2753</v>
      </c>
      <c r="E6" s="40">
        <v>-53.61872</v>
      </c>
      <c r="F6" s="41">
        <v>141.9128</v>
      </c>
      <c r="G6" s="42">
        <v>0.006526481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1.368514</v>
      </c>
      <c r="C8" s="13">
        <v>0.06538316</v>
      </c>
      <c r="D8" s="13">
        <v>0.782979</v>
      </c>
      <c r="E8" s="13">
        <v>0.8939506</v>
      </c>
      <c r="F8" s="25">
        <v>-1.011002</v>
      </c>
      <c r="G8" s="35">
        <v>0.481727</v>
      </c>
    </row>
    <row r="9" spans="1:7" ht="12">
      <c r="A9" s="20" t="s">
        <v>17</v>
      </c>
      <c r="B9" s="29">
        <v>-0.9915845</v>
      </c>
      <c r="C9" s="13">
        <v>0.260957</v>
      </c>
      <c r="D9" s="13">
        <v>-0.3876041</v>
      </c>
      <c r="E9" s="13">
        <v>0.5643093</v>
      </c>
      <c r="F9" s="25">
        <v>0.02250406</v>
      </c>
      <c r="G9" s="35">
        <v>-0.03503358</v>
      </c>
    </row>
    <row r="10" spans="1:7" ht="12">
      <c r="A10" s="20" t="s">
        <v>18</v>
      </c>
      <c r="B10" s="29">
        <v>0.3056844</v>
      </c>
      <c r="C10" s="13">
        <v>-0.7336744</v>
      </c>
      <c r="D10" s="13">
        <v>-0.7105876</v>
      </c>
      <c r="E10" s="13">
        <v>-1.048865</v>
      </c>
      <c r="F10" s="25">
        <v>-0.3722976</v>
      </c>
      <c r="G10" s="35">
        <v>-0.6053435</v>
      </c>
    </row>
    <row r="11" spans="1:7" ht="12">
      <c r="A11" s="21" t="s">
        <v>19</v>
      </c>
      <c r="B11" s="31">
        <v>3.8689</v>
      </c>
      <c r="C11" s="15">
        <v>1.728642</v>
      </c>
      <c r="D11" s="15">
        <v>1.72383</v>
      </c>
      <c r="E11" s="15">
        <v>1.178032</v>
      </c>
      <c r="F11" s="27">
        <v>14.04681</v>
      </c>
      <c r="G11" s="37">
        <v>3.551935</v>
      </c>
    </row>
    <row r="12" spans="1:7" ht="12">
      <c r="A12" s="20" t="s">
        <v>20</v>
      </c>
      <c r="B12" s="29">
        <v>-0.07670602</v>
      </c>
      <c r="C12" s="13">
        <v>-0.2157326</v>
      </c>
      <c r="D12" s="13">
        <v>0.001461066</v>
      </c>
      <c r="E12" s="13">
        <v>-0.2198583</v>
      </c>
      <c r="F12" s="25">
        <v>-0.2201187</v>
      </c>
      <c r="G12" s="35">
        <v>-0.1449761</v>
      </c>
    </row>
    <row r="13" spans="1:7" ht="12">
      <c r="A13" s="20" t="s">
        <v>21</v>
      </c>
      <c r="B13" s="29">
        <v>-0.1351747</v>
      </c>
      <c r="C13" s="13">
        <v>-0.1232029</v>
      </c>
      <c r="D13" s="13">
        <v>-0.05066868</v>
      </c>
      <c r="E13" s="13">
        <v>0.0306462</v>
      </c>
      <c r="F13" s="25">
        <v>-0.178698</v>
      </c>
      <c r="G13" s="35">
        <v>-0.07790356</v>
      </c>
    </row>
    <row r="14" spans="1:7" ht="12">
      <c r="A14" s="20" t="s">
        <v>22</v>
      </c>
      <c r="B14" s="29">
        <v>-0.07593443</v>
      </c>
      <c r="C14" s="13">
        <v>0.03844547</v>
      </c>
      <c r="D14" s="13">
        <v>0.09166853</v>
      </c>
      <c r="E14" s="13">
        <v>0.01551805</v>
      </c>
      <c r="F14" s="25">
        <v>-0.04259586</v>
      </c>
      <c r="G14" s="35">
        <v>0.01835647</v>
      </c>
    </row>
    <row r="15" spans="1:7" ht="12">
      <c r="A15" s="21" t="s">
        <v>23</v>
      </c>
      <c r="B15" s="31">
        <v>-0.3183808</v>
      </c>
      <c r="C15" s="15">
        <v>-0.05918107</v>
      </c>
      <c r="D15" s="15">
        <v>-0.02168697</v>
      </c>
      <c r="E15" s="15">
        <v>-0.1748298</v>
      </c>
      <c r="F15" s="27">
        <v>-0.4667716</v>
      </c>
      <c r="G15" s="37">
        <v>-0.1699702</v>
      </c>
    </row>
    <row r="16" spans="1:7" ht="12">
      <c r="A16" s="20" t="s">
        <v>24</v>
      </c>
      <c r="B16" s="29">
        <v>-0.01773472</v>
      </c>
      <c r="C16" s="13">
        <v>-0.05428721</v>
      </c>
      <c r="D16" s="13">
        <v>-0.0428754</v>
      </c>
      <c r="E16" s="13">
        <v>-0.04290942</v>
      </c>
      <c r="F16" s="25">
        <v>-0.05851713</v>
      </c>
      <c r="G16" s="35">
        <v>-0.04408671</v>
      </c>
    </row>
    <row r="17" spans="1:7" ht="12">
      <c r="A17" s="20" t="s">
        <v>25</v>
      </c>
      <c r="B17" s="29">
        <v>-0.05303765</v>
      </c>
      <c r="C17" s="13">
        <v>-0.04836808</v>
      </c>
      <c r="D17" s="13">
        <v>-0.05743797</v>
      </c>
      <c r="E17" s="13">
        <v>-0.05140272</v>
      </c>
      <c r="F17" s="25">
        <v>-0.07849155</v>
      </c>
      <c r="G17" s="35">
        <v>-0.05598406</v>
      </c>
    </row>
    <row r="18" spans="1:7" ht="12">
      <c r="A18" s="20" t="s">
        <v>26</v>
      </c>
      <c r="B18" s="29">
        <v>-0.007000645</v>
      </c>
      <c r="C18" s="13">
        <v>0.04984803</v>
      </c>
      <c r="D18" s="13">
        <v>0.07790271</v>
      </c>
      <c r="E18" s="13">
        <v>0.04974473</v>
      </c>
      <c r="F18" s="25">
        <v>-0.04049683</v>
      </c>
      <c r="G18" s="35">
        <v>0.03626697</v>
      </c>
    </row>
    <row r="19" spans="1:7" ht="12">
      <c r="A19" s="21" t="s">
        <v>27</v>
      </c>
      <c r="B19" s="31">
        <v>-0.2162184</v>
      </c>
      <c r="C19" s="15">
        <v>-0.2018935</v>
      </c>
      <c r="D19" s="15">
        <v>-0.2092315</v>
      </c>
      <c r="E19" s="15">
        <v>-0.2045823</v>
      </c>
      <c r="F19" s="27">
        <v>-0.1650286</v>
      </c>
      <c r="G19" s="37">
        <v>-0.2014456</v>
      </c>
    </row>
    <row r="20" spans="1:7" ht="12.75" thickBot="1">
      <c r="A20" s="44" t="s">
        <v>28</v>
      </c>
      <c r="B20" s="45">
        <v>-6.752739E-05</v>
      </c>
      <c r="C20" s="46">
        <v>-0.000787984</v>
      </c>
      <c r="D20" s="46">
        <v>-0.004846348</v>
      </c>
      <c r="E20" s="46">
        <v>0.004641773</v>
      </c>
      <c r="F20" s="47">
        <v>0.002674874</v>
      </c>
      <c r="G20" s="48">
        <v>0.0001094698</v>
      </c>
    </row>
    <row r="21" spans="1:7" ht="12.75" thickTop="1">
      <c r="A21" s="6" t="s">
        <v>29</v>
      </c>
      <c r="B21" s="39">
        <v>18.30144</v>
      </c>
      <c r="C21" s="40">
        <v>117.4888</v>
      </c>
      <c r="D21" s="40">
        <v>15.5812</v>
      </c>
      <c r="E21" s="40">
        <v>-95.47989</v>
      </c>
      <c r="F21" s="41">
        <v>-87.282</v>
      </c>
      <c r="G21" s="43">
        <v>0.02142497</v>
      </c>
    </row>
    <row r="22" spans="1:7" ht="12">
      <c r="A22" s="20" t="s">
        <v>30</v>
      </c>
      <c r="B22" s="29">
        <v>-80.50488</v>
      </c>
      <c r="C22" s="13">
        <v>-42.34578</v>
      </c>
      <c r="D22" s="13">
        <v>26.28681</v>
      </c>
      <c r="E22" s="13">
        <v>49.84697</v>
      </c>
      <c r="F22" s="25">
        <v>26.10285</v>
      </c>
      <c r="G22" s="36">
        <v>0</v>
      </c>
    </row>
    <row r="23" spans="1:7" ht="12">
      <c r="A23" s="20" t="s">
        <v>31</v>
      </c>
      <c r="B23" s="29">
        <v>-1.885228</v>
      </c>
      <c r="C23" s="13">
        <v>-0.3867022</v>
      </c>
      <c r="D23" s="13">
        <v>-2.400857</v>
      </c>
      <c r="E23" s="13">
        <v>-2.131297</v>
      </c>
      <c r="F23" s="25">
        <v>2.126715</v>
      </c>
      <c r="G23" s="35">
        <v>-1.171285</v>
      </c>
    </row>
    <row r="24" spans="1:7" ht="12">
      <c r="A24" s="20" t="s">
        <v>32</v>
      </c>
      <c r="B24" s="29">
        <v>-0.9712236</v>
      </c>
      <c r="C24" s="13">
        <v>1.91303</v>
      </c>
      <c r="D24" s="13">
        <v>-0.7253421</v>
      </c>
      <c r="E24" s="13">
        <v>3.493744</v>
      </c>
      <c r="F24" s="25">
        <v>2.021446</v>
      </c>
      <c r="G24" s="35">
        <v>1.256246</v>
      </c>
    </row>
    <row r="25" spans="1:7" ht="12">
      <c r="A25" s="20" t="s">
        <v>33</v>
      </c>
      <c r="B25" s="29">
        <v>-1.040383</v>
      </c>
      <c r="C25" s="13">
        <v>-0.4987237</v>
      </c>
      <c r="D25" s="13">
        <v>-0.9529818</v>
      </c>
      <c r="E25" s="13">
        <v>-0.8904535</v>
      </c>
      <c r="F25" s="25">
        <v>-3.186293</v>
      </c>
      <c r="G25" s="35">
        <v>-1.13997</v>
      </c>
    </row>
    <row r="26" spans="1:7" ht="12">
      <c r="A26" s="21" t="s">
        <v>34</v>
      </c>
      <c r="B26" s="31">
        <v>0.6410155</v>
      </c>
      <c r="C26" s="15">
        <v>0.5240364</v>
      </c>
      <c r="D26" s="15">
        <v>0.8151209</v>
      </c>
      <c r="E26" s="15">
        <v>0.6478751</v>
      </c>
      <c r="F26" s="27">
        <v>1.716649</v>
      </c>
      <c r="G26" s="37">
        <v>0.8002778</v>
      </c>
    </row>
    <row r="27" spans="1:7" ht="12">
      <c r="A27" s="20" t="s">
        <v>35</v>
      </c>
      <c r="B27" s="29">
        <v>0.03966913</v>
      </c>
      <c r="C27" s="13">
        <v>0.3915124</v>
      </c>
      <c r="D27" s="13">
        <v>0.2244511</v>
      </c>
      <c r="E27" s="13">
        <v>-0.06052737</v>
      </c>
      <c r="F27" s="25">
        <v>-0.1755499</v>
      </c>
      <c r="G27" s="35">
        <v>0.1158825</v>
      </c>
    </row>
    <row r="28" spans="1:7" ht="12">
      <c r="A28" s="20" t="s">
        <v>36</v>
      </c>
      <c r="B28" s="29">
        <v>-0.02453556</v>
      </c>
      <c r="C28" s="13">
        <v>0.3640055</v>
      </c>
      <c r="D28" s="13">
        <v>-0.1699945</v>
      </c>
      <c r="E28" s="13">
        <v>0.6579507</v>
      </c>
      <c r="F28" s="25">
        <v>0.3668464</v>
      </c>
      <c r="G28" s="35">
        <v>0.2504908</v>
      </c>
    </row>
    <row r="29" spans="1:7" ht="12">
      <c r="A29" s="20" t="s">
        <v>37</v>
      </c>
      <c r="B29" s="29">
        <v>0.06125335</v>
      </c>
      <c r="C29" s="13">
        <v>-0.0466866</v>
      </c>
      <c r="D29" s="13">
        <v>0.004639708</v>
      </c>
      <c r="E29" s="13">
        <v>-0.04568044</v>
      </c>
      <c r="F29" s="25">
        <v>-0.1919941</v>
      </c>
      <c r="G29" s="35">
        <v>-0.03792905</v>
      </c>
    </row>
    <row r="30" spans="1:7" ht="12">
      <c r="A30" s="21" t="s">
        <v>38</v>
      </c>
      <c r="B30" s="31">
        <v>0.2437331</v>
      </c>
      <c r="C30" s="15">
        <v>0.1114975</v>
      </c>
      <c r="D30" s="15">
        <v>0.07784384</v>
      </c>
      <c r="E30" s="15">
        <v>-0.04296679</v>
      </c>
      <c r="F30" s="27">
        <v>0.2411015</v>
      </c>
      <c r="G30" s="37">
        <v>0.1026953</v>
      </c>
    </row>
    <row r="31" spans="1:7" ht="12">
      <c r="A31" s="20" t="s">
        <v>39</v>
      </c>
      <c r="B31" s="29">
        <v>0.02238287</v>
      </c>
      <c r="C31" s="13">
        <v>0.01724419</v>
      </c>
      <c r="D31" s="13">
        <v>0.002951458</v>
      </c>
      <c r="E31" s="13">
        <v>-0.06238651</v>
      </c>
      <c r="F31" s="25">
        <v>-0.04246817</v>
      </c>
      <c r="G31" s="35">
        <v>-0.0125929</v>
      </c>
    </row>
    <row r="32" spans="1:7" ht="12">
      <c r="A32" s="20" t="s">
        <v>40</v>
      </c>
      <c r="B32" s="29">
        <v>0.04222615</v>
      </c>
      <c r="C32" s="13">
        <v>0.05527424</v>
      </c>
      <c r="D32" s="13">
        <v>0.01692428</v>
      </c>
      <c r="E32" s="13">
        <v>0.06285507</v>
      </c>
      <c r="F32" s="25">
        <v>0.04726172</v>
      </c>
      <c r="G32" s="35">
        <v>0.04491549</v>
      </c>
    </row>
    <row r="33" spans="1:7" ht="12">
      <c r="A33" s="20" t="s">
        <v>41</v>
      </c>
      <c r="B33" s="29">
        <v>0.131103</v>
      </c>
      <c r="C33" s="13">
        <v>0.09215133</v>
      </c>
      <c r="D33" s="13">
        <v>0.1424207</v>
      </c>
      <c r="E33" s="13">
        <v>0.1490365</v>
      </c>
      <c r="F33" s="25">
        <v>0.09178695</v>
      </c>
      <c r="G33" s="35">
        <v>0.1235088</v>
      </c>
    </row>
    <row r="34" spans="1:7" ht="12">
      <c r="A34" s="21" t="s">
        <v>42</v>
      </c>
      <c r="B34" s="31">
        <v>0.01940824</v>
      </c>
      <c r="C34" s="15">
        <v>0.01478385</v>
      </c>
      <c r="D34" s="15">
        <v>0.003026564</v>
      </c>
      <c r="E34" s="15">
        <v>-0.01629516</v>
      </c>
      <c r="F34" s="27">
        <v>-0.04336663</v>
      </c>
      <c r="G34" s="37">
        <v>-0.002632224</v>
      </c>
    </row>
    <row r="35" spans="1:7" ht="12.75" thickBot="1">
      <c r="A35" s="22" t="s">
        <v>43</v>
      </c>
      <c r="B35" s="32">
        <v>0.0005796789</v>
      </c>
      <c r="C35" s="16">
        <v>-0.008057818</v>
      </c>
      <c r="D35" s="16">
        <v>-0.005249399</v>
      </c>
      <c r="E35" s="16">
        <v>-0.006671888</v>
      </c>
      <c r="F35" s="28">
        <v>0.00272777</v>
      </c>
      <c r="G35" s="38">
        <v>-0.004357726</v>
      </c>
    </row>
    <row r="36" spans="1:7" ht="12">
      <c r="A36" s="4" t="s">
        <v>44</v>
      </c>
      <c r="B36" s="3">
        <v>20.55359</v>
      </c>
      <c r="C36" s="3">
        <v>20.54749</v>
      </c>
      <c r="D36" s="3">
        <v>20.55664</v>
      </c>
      <c r="E36" s="3">
        <v>20.55359</v>
      </c>
      <c r="F36" s="3">
        <v>20.56274</v>
      </c>
      <c r="G36" s="3"/>
    </row>
    <row r="37" spans="1:6" ht="12">
      <c r="A37" s="4" t="s">
        <v>45</v>
      </c>
      <c r="B37" s="2">
        <v>-0.2497355</v>
      </c>
      <c r="C37" s="2">
        <v>-0.1683553</v>
      </c>
      <c r="D37" s="2">
        <v>-0.1164754</v>
      </c>
      <c r="E37" s="2">
        <v>-0.07578532</v>
      </c>
      <c r="F37" s="2">
        <v>-0.04170736</v>
      </c>
    </row>
    <row r="38" spans="1:7" ht="12">
      <c r="A38" s="4" t="s">
        <v>53</v>
      </c>
      <c r="B38" s="2">
        <v>-0.00034303</v>
      </c>
      <c r="C38" s="2">
        <v>0</v>
      </c>
      <c r="D38" s="2">
        <v>0.0002519967</v>
      </c>
      <c r="E38" s="2">
        <v>9.195863E-05</v>
      </c>
      <c r="F38" s="2">
        <v>-0.0002408627</v>
      </c>
      <c r="G38" s="2">
        <v>0.0003078816</v>
      </c>
    </row>
    <row r="39" spans="1:7" ht="12.75" thickBot="1">
      <c r="A39" s="4" t="s">
        <v>54</v>
      </c>
      <c r="B39" s="2">
        <v>-3.387401E-05</v>
      </c>
      <c r="C39" s="2">
        <v>-0.0001997391</v>
      </c>
      <c r="D39" s="2">
        <v>-2.715045E-05</v>
      </c>
      <c r="E39" s="2">
        <v>0.0001618574</v>
      </c>
      <c r="F39" s="2">
        <v>0.0001490081</v>
      </c>
      <c r="G39" s="2">
        <v>0.001127613</v>
      </c>
    </row>
    <row r="40" spans="2:7" ht="12.75" thickBot="1">
      <c r="B40" s="7" t="s">
        <v>46</v>
      </c>
      <c r="C40" s="18">
        <v>-0.003755</v>
      </c>
      <c r="D40" s="17" t="s">
        <v>47</v>
      </c>
      <c r="E40" s="18">
        <v>3.117313</v>
      </c>
      <c r="F40" s="17" t="s">
        <v>48</v>
      </c>
      <c r="G40" s="8">
        <v>55.062729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3.14062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0.002257</v>
      </c>
      <c r="C4">
        <v>0.003756</v>
      </c>
      <c r="D4">
        <v>0.003754</v>
      </c>
      <c r="E4">
        <v>0.003755</v>
      </c>
      <c r="F4">
        <v>0.002088</v>
      </c>
      <c r="G4">
        <v>0.011705</v>
      </c>
    </row>
    <row r="5" spans="1:7" ht="12.75">
      <c r="A5" t="s">
        <v>13</v>
      </c>
      <c r="B5">
        <v>-4.025157</v>
      </c>
      <c r="C5">
        <v>-2.117277</v>
      </c>
      <c r="D5">
        <v>1.314338</v>
      </c>
      <c r="E5">
        <v>2.492328</v>
      </c>
      <c r="F5">
        <v>1.30514</v>
      </c>
      <c r="G5">
        <v>8.827529</v>
      </c>
    </row>
    <row r="6" spans="1:7" ht="12.75">
      <c r="A6" t="s">
        <v>14</v>
      </c>
      <c r="B6" s="49">
        <v>201.9428</v>
      </c>
      <c r="C6" s="49">
        <v>1.627618</v>
      </c>
      <c r="D6" s="49">
        <v>-148.2753</v>
      </c>
      <c r="E6" s="49">
        <v>-53.61872</v>
      </c>
      <c r="F6" s="49">
        <v>141.9128</v>
      </c>
      <c r="G6" s="49">
        <v>0.006526481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1.368514</v>
      </c>
      <c r="C8" s="49">
        <v>0.06538316</v>
      </c>
      <c r="D8" s="49">
        <v>0.782979</v>
      </c>
      <c r="E8" s="49">
        <v>0.8939506</v>
      </c>
      <c r="F8" s="49">
        <v>-1.011002</v>
      </c>
      <c r="G8" s="49">
        <v>0.481727</v>
      </c>
    </row>
    <row r="9" spans="1:7" ht="12.75">
      <c r="A9" t="s">
        <v>17</v>
      </c>
      <c r="B9" s="49">
        <v>-0.9915845</v>
      </c>
      <c r="C9" s="49">
        <v>0.260957</v>
      </c>
      <c r="D9" s="49">
        <v>-0.3876041</v>
      </c>
      <c r="E9" s="49">
        <v>0.5643093</v>
      </c>
      <c r="F9" s="49">
        <v>0.02250406</v>
      </c>
      <c r="G9" s="49">
        <v>-0.03503358</v>
      </c>
    </row>
    <row r="10" spans="1:7" ht="12.75">
      <c r="A10" t="s">
        <v>18</v>
      </c>
      <c r="B10" s="49">
        <v>0.3056844</v>
      </c>
      <c r="C10" s="49">
        <v>-0.7336744</v>
      </c>
      <c r="D10" s="49">
        <v>-0.7105876</v>
      </c>
      <c r="E10" s="49">
        <v>-1.048865</v>
      </c>
      <c r="F10" s="49">
        <v>-0.3722976</v>
      </c>
      <c r="G10" s="49">
        <v>-0.6053435</v>
      </c>
    </row>
    <row r="11" spans="1:7" ht="12.75">
      <c r="A11" t="s">
        <v>19</v>
      </c>
      <c r="B11" s="49">
        <v>3.8689</v>
      </c>
      <c r="C11" s="49">
        <v>1.728642</v>
      </c>
      <c r="D11" s="49">
        <v>1.72383</v>
      </c>
      <c r="E11" s="49">
        <v>1.178032</v>
      </c>
      <c r="F11" s="49">
        <v>14.04681</v>
      </c>
      <c r="G11" s="49">
        <v>3.551935</v>
      </c>
    </row>
    <row r="12" spans="1:7" ht="12.75">
      <c r="A12" t="s">
        <v>20</v>
      </c>
      <c r="B12" s="49">
        <v>-0.07670602</v>
      </c>
      <c r="C12" s="49">
        <v>-0.2157326</v>
      </c>
      <c r="D12" s="49">
        <v>0.001461066</v>
      </c>
      <c r="E12" s="49">
        <v>-0.2198583</v>
      </c>
      <c r="F12" s="49">
        <v>-0.2201187</v>
      </c>
      <c r="G12" s="49">
        <v>-0.1449761</v>
      </c>
    </row>
    <row r="13" spans="1:7" ht="12.75">
      <c r="A13" t="s">
        <v>21</v>
      </c>
      <c r="B13" s="49">
        <v>-0.1351747</v>
      </c>
      <c r="C13" s="49">
        <v>-0.1232029</v>
      </c>
      <c r="D13" s="49">
        <v>-0.05066868</v>
      </c>
      <c r="E13" s="49">
        <v>0.0306462</v>
      </c>
      <c r="F13" s="49">
        <v>-0.178698</v>
      </c>
      <c r="G13" s="49">
        <v>-0.07790356</v>
      </c>
    </row>
    <row r="14" spans="1:7" ht="12.75">
      <c r="A14" t="s">
        <v>22</v>
      </c>
      <c r="B14" s="49">
        <v>-0.07593443</v>
      </c>
      <c r="C14" s="49">
        <v>0.03844547</v>
      </c>
      <c r="D14" s="49">
        <v>0.09166853</v>
      </c>
      <c r="E14" s="49">
        <v>0.01551805</v>
      </c>
      <c r="F14" s="49">
        <v>-0.04259586</v>
      </c>
      <c r="G14" s="49">
        <v>0.01835647</v>
      </c>
    </row>
    <row r="15" spans="1:7" ht="12.75">
      <c r="A15" t="s">
        <v>23</v>
      </c>
      <c r="B15" s="49">
        <v>-0.3183808</v>
      </c>
      <c r="C15" s="49">
        <v>-0.05918107</v>
      </c>
      <c r="D15" s="49">
        <v>-0.02168697</v>
      </c>
      <c r="E15" s="49">
        <v>-0.1748298</v>
      </c>
      <c r="F15" s="49">
        <v>-0.4667716</v>
      </c>
      <c r="G15" s="49">
        <v>-0.1699702</v>
      </c>
    </row>
    <row r="16" spans="1:7" ht="12.75">
      <c r="A16" t="s">
        <v>24</v>
      </c>
      <c r="B16" s="49">
        <v>-0.01773472</v>
      </c>
      <c r="C16" s="49">
        <v>-0.05428721</v>
      </c>
      <c r="D16" s="49">
        <v>-0.0428754</v>
      </c>
      <c r="E16" s="49">
        <v>-0.04290942</v>
      </c>
      <c r="F16" s="49">
        <v>-0.05851713</v>
      </c>
      <c r="G16" s="49">
        <v>-0.04408671</v>
      </c>
    </row>
    <row r="17" spans="1:7" ht="12.75">
      <c r="A17" t="s">
        <v>25</v>
      </c>
      <c r="B17" s="49">
        <v>-0.05303765</v>
      </c>
      <c r="C17" s="49">
        <v>-0.04836808</v>
      </c>
      <c r="D17" s="49">
        <v>-0.05743797</v>
      </c>
      <c r="E17" s="49">
        <v>-0.05140272</v>
      </c>
      <c r="F17" s="49">
        <v>-0.07849155</v>
      </c>
      <c r="G17" s="49">
        <v>-0.05598406</v>
      </c>
    </row>
    <row r="18" spans="1:7" ht="12.75">
      <c r="A18" t="s">
        <v>26</v>
      </c>
      <c r="B18" s="49">
        <v>-0.007000645</v>
      </c>
      <c r="C18" s="49">
        <v>0.04984803</v>
      </c>
      <c r="D18" s="49">
        <v>0.07790271</v>
      </c>
      <c r="E18" s="49">
        <v>0.04974473</v>
      </c>
      <c r="F18" s="49">
        <v>-0.04049683</v>
      </c>
      <c r="G18" s="49">
        <v>0.03626697</v>
      </c>
    </row>
    <row r="19" spans="1:7" ht="12.75">
      <c r="A19" t="s">
        <v>27</v>
      </c>
      <c r="B19" s="49">
        <v>-0.2162184</v>
      </c>
      <c r="C19" s="49">
        <v>-0.2018935</v>
      </c>
      <c r="D19" s="49">
        <v>-0.2092315</v>
      </c>
      <c r="E19" s="49">
        <v>-0.2045823</v>
      </c>
      <c r="F19" s="49">
        <v>-0.1650286</v>
      </c>
      <c r="G19" s="49">
        <v>-0.2014456</v>
      </c>
    </row>
    <row r="20" spans="1:7" ht="12.75">
      <c r="A20" t="s">
        <v>28</v>
      </c>
      <c r="B20" s="49">
        <v>-6.752739E-05</v>
      </c>
      <c r="C20" s="49">
        <v>-0.000787984</v>
      </c>
      <c r="D20" s="49">
        <v>-0.004846348</v>
      </c>
      <c r="E20" s="49">
        <v>0.004641773</v>
      </c>
      <c r="F20" s="49">
        <v>0.002674874</v>
      </c>
      <c r="G20" s="49">
        <v>0.0001094698</v>
      </c>
    </row>
    <row r="21" spans="1:7" ht="12.75">
      <c r="A21" t="s">
        <v>29</v>
      </c>
      <c r="B21" s="49">
        <v>18.30144</v>
      </c>
      <c r="C21" s="49">
        <v>117.4888</v>
      </c>
      <c r="D21" s="49">
        <v>15.5812</v>
      </c>
      <c r="E21" s="49">
        <v>-95.47989</v>
      </c>
      <c r="F21" s="49">
        <v>-87.282</v>
      </c>
      <c r="G21" s="49">
        <v>0.02142497</v>
      </c>
    </row>
    <row r="22" spans="1:7" ht="12.75">
      <c r="A22" t="s">
        <v>30</v>
      </c>
      <c r="B22" s="49">
        <v>-80.50488</v>
      </c>
      <c r="C22" s="49">
        <v>-42.34578</v>
      </c>
      <c r="D22" s="49">
        <v>26.28681</v>
      </c>
      <c r="E22" s="49">
        <v>49.84697</v>
      </c>
      <c r="F22" s="49">
        <v>26.10285</v>
      </c>
      <c r="G22" s="49">
        <v>0</v>
      </c>
    </row>
    <row r="23" spans="1:7" ht="12.75">
      <c r="A23" t="s">
        <v>31</v>
      </c>
      <c r="B23" s="49">
        <v>-1.885228</v>
      </c>
      <c r="C23" s="49">
        <v>-0.3867022</v>
      </c>
      <c r="D23" s="49">
        <v>-2.400857</v>
      </c>
      <c r="E23" s="49">
        <v>-2.131297</v>
      </c>
      <c r="F23" s="49">
        <v>2.126715</v>
      </c>
      <c r="G23" s="49">
        <v>-1.171285</v>
      </c>
    </row>
    <row r="24" spans="1:7" ht="12.75">
      <c r="A24" t="s">
        <v>32</v>
      </c>
      <c r="B24" s="49">
        <v>-0.9712236</v>
      </c>
      <c r="C24" s="49">
        <v>1.91303</v>
      </c>
      <c r="D24" s="49">
        <v>-0.7253421</v>
      </c>
      <c r="E24" s="49">
        <v>3.493744</v>
      </c>
      <c r="F24" s="49">
        <v>2.021446</v>
      </c>
      <c r="G24" s="49">
        <v>1.256246</v>
      </c>
    </row>
    <row r="25" spans="1:7" ht="12.75">
      <c r="A25" t="s">
        <v>33</v>
      </c>
      <c r="B25" s="49">
        <v>-1.040383</v>
      </c>
      <c r="C25" s="49">
        <v>-0.4987237</v>
      </c>
      <c r="D25" s="49">
        <v>-0.9529818</v>
      </c>
      <c r="E25" s="49">
        <v>-0.8904535</v>
      </c>
      <c r="F25" s="49">
        <v>-3.186293</v>
      </c>
      <c r="G25" s="49">
        <v>-1.13997</v>
      </c>
    </row>
    <row r="26" spans="1:7" ht="12.75">
      <c r="A26" t="s">
        <v>34</v>
      </c>
      <c r="B26" s="49">
        <v>0.6410155</v>
      </c>
      <c r="C26" s="49">
        <v>0.5240364</v>
      </c>
      <c r="D26" s="49">
        <v>0.8151209</v>
      </c>
      <c r="E26" s="49">
        <v>0.6478751</v>
      </c>
      <c r="F26" s="49">
        <v>1.716649</v>
      </c>
      <c r="G26" s="49">
        <v>0.8002778</v>
      </c>
    </row>
    <row r="27" spans="1:7" ht="12.75">
      <c r="A27" t="s">
        <v>35</v>
      </c>
      <c r="B27" s="49">
        <v>0.03966913</v>
      </c>
      <c r="C27" s="49">
        <v>0.3915124</v>
      </c>
      <c r="D27" s="49">
        <v>0.2244511</v>
      </c>
      <c r="E27" s="49">
        <v>-0.06052737</v>
      </c>
      <c r="F27" s="49">
        <v>-0.1755499</v>
      </c>
      <c r="G27" s="49">
        <v>0.1158825</v>
      </c>
    </row>
    <row r="28" spans="1:7" ht="12.75">
      <c r="A28" t="s">
        <v>36</v>
      </c>
      <c r="B28" s="49">
        <v>-0.02453556</v>
      </c>
      <c r="C28" s="49">
        <v>0.3640055</v>
      </c>
      <c r="D28" s="49">
        <v>-0.1699945</v>
      </c>
      <c r="E28" s="49">
        <v>0.6579507</v>
      </c>
      <c r="F28" s="49">
        <v>0.3668464</v>
      </c>
      <c r="G28" s="49">
        <v>0.2504908</v>
      </c>
    </row>
    <row r="29" spans="1:7" ht="12.75">
      <c r="A29" t="s">
        <v>37</v>
      </c>
      <c r="B29" s="49">
        <v>0.06125335</v>
      </c>
      <c r="C29" s="49">
        <v>-0.0466866</v>
      </c>
      <c r="D29" s="49">
        <v>0.004639708</v>
      </c>
      <c r="E29" s="49">
        <v>-0.04568044</v>
      </c>
      <c r="F29" s="49">
        <v>-0.1919941</v>
      </c>
      <c r="G29" s="49">
        <v>-0.03792905</v>
      </c>
    </row>
    <row r="30" spans="1:7" ht="12.75">
      <c r="A30" t="s">
        <v>38</v>
      </c>
      <c r="B30" s="49">
        <v>0.2437331</v>
      </c>
      <c r="C30" s="49">
        <v>0.1114975</v>
      </c>
      <c r="D30" s="49">
        <v>0.07784384</v>
      </c>
      <c r="E30" s="49">
        <v>-0.04296679</v>
      </c>
      <c r="F30" s="49">
        <v>0.2411015</v>
      </c>
      <c r="G30" s="49">
        <v>0.1026953</v>
      </c>
    </row>
    <row r="31" spans="1:7" ht="12.75">
      <c r="A31" t="s">
        <v>39</v>
      </c>
      <c r="B31" s="49">
        <v>0.02238287</v>
      </c>
      <c r="C31" s="49">
        <v>0.01724419</v>
      </c>
      <c r="D31" s="49">
        <v>0.002951458</v>
      </c>
      <c r="E31" s="49">
        <v>-0.06238651</v>
      </c>
      <c r="F31" s="49">
        <v>-0.04246817</v>
      </c>
      <c r="G31" s="49">
        <v>-0.0125929</v>
      </c>
    </row>
    <row r="32" spans="1:7" ht="12.75">
      <c r="A32" t="s">
        <v>40</v>
      </c>
      <c r="B32" s="49">
        <v>0.04222615</v>
      </c>
      <c r="C32" s="49">
        <v>0.05527424</v>
      </c>
      <c r="D32" s="49">
        <v>0.01692428</v>
      </c>
      <c r="E32" s="49">
        <v>0.06285507</v>
      </c>
      <c r="F32" s="49">
        <v>0.04726172</v>
      </c>
      <c r="G32" s="49">
        <v>0.04491549</v>
      </c>
    </row>
    <row r="33" spans="1:7" ht="12.75">
      <c r="A33" t="s">
        <v>41</v>
      </c>
      <c r="B33" s="49">
        <v>0.131103</v>
      </c>
      <c r="C33" s="49">
        <v>0.09215133</v>
      </c>
      <c r="D33" s="49">
        <v>0.1424207</v>
      </c>
      <c r="E33" s="49">
        <v>0.1490365</v>
      </c>
      <c r="F33" s="49">
        <v>0.09178695</v>
      </c>
      <c r="G33" s="49">
        <v>0.1235088</v>
      </c>
    </row>
    <row r="34" spans="1:7" ht="12.75">
      <c r="A34" t="s">
        <v>42</v>
      </c>
      <c r="B34" s="49">
        <v>0.01940824</v>
      </c>
      <c r="C34" s="49">
        <v>0.01478385</v>
      </c>
      <c r="D34" s="49">
        <v>0.003026564</v>
      </c>
      <c r="E34" s="49">
        <v>-0.01629516</v>
      </c>
      <c r="F34" s="49">
        <v>-0.04336663</v>
      </c>
      <c r="G34" s="49">
        <v>-0.002632224</v>
      </c>
    </row>
    <row r="35" spans="1:7" ht="12.75">
      <c r="A35" t="s">
        <v>43</v>
      </c>
      <c r="B35" s="49">
        <v>0.0005796789</v>
      </c>
      <c r="C35" s="49">
        <v>-0.008057818</v>
      </c>
      <c r="D35" s="49">
        <v>-0.005249399</v>
      </c>
      <c r="E35" s="49">
        <v>-0.006671888</v>
      </c>
      <c r="F35" s="49">
        <v>0.00272777</v>
      </c>
      <c r="G35" s="49">
        <v>-0.004357726</v>
      </c>
    </row>
    <row r="36" spans="1:6" ht="12.75">
      <c r="A36" t="s">
        <v>44</v>
      </c>
      <c r="B36" s="49">
        <v>20.55359</v>
      </c>
      <c r="C36" s="49">
        <v>20.54749</v>
      </c>
      <c r="D36" s="49">
        <v>20.55664</v>
      </c>
      <c r="E36" s="49">
        <v>20.55359</v>
      </c>
      <c r="F36" s="49">
        <v>20.56274</v>
      </c>
    </row>
    <row r="37" spans="1:6" ht="12.75">
      <c r="A37" t="s">
        <v>45</v>
      </c>
      <c r="B37" s="49">
        <v>-0.2497355</v>
      </c>
      <c r="C37" s="49">
        <v>-0.1683553</v>
      </c>
      <c r="D37" s="49">
        <v>-0.1164754</v>
      </c>
      <c r="E37" s="49">
        <v>-0.07578532</v>
      </c>
      <c r="F37" s="49">
        <v>-0.04170736</v>
      </c>
    </row>
    <row r="38" spans="1:7" ht="12.75">
      <c r="A38" t="s">
        <v>55</v>
      </c>
      <c r="B38" s="49">
        <v>-0.00034303</v>
      </c>
      <c r="C38" s="49">
        <v>0</v>
      </c>
      <c r="D38" s="49">
        <v>0.0002519967</v>
      </c>
      <c r="E38" s="49">
        <v>9.195863E-05</v>
      </c>
      <c r="F38" s="49">
        <v>-0.0002408627</v>
      </c>
      <c r="G38" s="49">
        <v>0.0003078816</v>
      </c>
    </row>
    <row r="39" spans="1:7" ht="12.75">
      <c r="A39" t="s">
        <v>56</v>
      </c>
      <c r="B39" s="49">
        <v>-3.387401E-05</v>
      </c>
      <c r="C39" s="49">
        <v>-0.0001997391</v>
      </c>
      <c r="D39" s="49">
        <v>-2.715045E-05</v>
      </c>
      <c r="E39" s="49">
        <v>0.0001618574</v>
      </c>
      <c r="F39" s="49">
        <v>0.0001490081</v>
      </c>
      <c r="G39" s="49">
        <v>0.001127613</v>
      </c>
    </row>
    <row r="40" spans="2:7" ht="12.75">
      <c r="B40" t="s">
        <v>46</v>
      </c>
      <c r="C40">
        <v>-0.003755</v>
      </c>
      <c r="D40" t="s">
        <v>47</v>
      </c>
      <c r="E40">
        <v>3.117313</v>
      </c>
      <c r="F40" t="s">
        <v>48</v>
      </c>
      <c r="G40">
        <v>55.062729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58</v>
      </c>
      <c r="B50">
        <f>-0.017/(B7*B7+B22*B22)*(B21*B22+B6*B7)</f>
        <v>-0.0003430300577102104</v>
      </c>
      <c r="C50">
        <f>-0.017/(C7*C7+C22*C22)*(C21*C22+C6*C7)</f>
        <v>-1.921139821656627E-06</v>
      </c>
      <c r="D50">
        <f>-0.017/(D7*D7+D22*D22)*(D21*D22+D6*D7)</f>
        <v>0.00025199664010486396</v>
      </c>
      <c r="E50">
        <f>-0.017/(E7*E7+E22*E22)*(E21*E22+E6*E7)</f>
        <v>9.195863423115265E-05</v>
      </c>
      <c r="F50">
        <f>-0.017/(F7*F7+F22*F22)*(F21*F22+F6*F7)</f>
        <v>-0.0002408628063379968</v>
      </c>
      <c r="G50">
        <f>(B50*B$4+C50*C$4+D50*D$4+E50*E$4+F50*F$4)/SUM(B$4:F$4)</f>
        <v>4.448351976818048E-07</v>
      </c>
    </row>
    <row r="51" spans="1:7" ht="12.75">
      <c r="A51" t="s">
        <v>59</v>
      </c>
      <c r="B51">
        <f>-0.017/(B7*B7+B22*B22)*(B21*B7-B6*B22)</f>
        <v>-3.3874007363235355E-05</v>
      </c>
      <c r="C51">
        <f>-0.017/(C7*C7+C22*C22)*(C21*C7-C6*C22)</f>
        <v>-0.00019973909521642371</v>
      </c>
      <c r="D51">
        <f>-0.017/(D7*D7+D22*D22)*(D21*D7-D6*D22)</f>
        <v>-2.7150458779907496E-05</v>
      </c>
      <c r="E51">
        <f>-0.017/(E7*E7+E22*E22)*(E21*E7-E6*E22)</f>
        <v>0.00016185742707182387</v>
      </c>
      <c r="F51">
        <f>-0.017/(F7*F7+F22*F22)*(F21*F7-F6*F22)</f>
        <v>0.00014900812057044198</v>
      </c>
      <c r="G51">
        <f>(B51*B$4+C51*C$4+D51*D$4+E51*E$4+F51*F$4)/SUM(B$4:F$4)</f>
        <v>-6.209419670532253E-07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9999.937258627817</v>
      </c>
      <c r="C62">
        <f>C7+(2/0.017)*(C8*C50-C23*C51)</f>
        <v>9999.990898216736</v>
      </c>
      <c r="D62">
        <f>D7+(2/0.017)*(D8*D50-D23*D51)</f>
        <v>10000.015543965677</v>
      </c>
      <c r="E62">
        <f>E7+(2/0.017)*(E8*E50-E23*E51)</f>
        <v>10000.050255614706</v>
      </c>
      <c r="F62">
        <f>F7+(2/0.017)*(F8*F50-F23*F51)</f>
        <v>9999.991366467506</v>
      </c>
    </row>
    <row r="63" spans="1:6" ht="12.75">
      <c r="A63" t="s">
        <v>67</v>
      </c>
      <c r="B63">
        <f>B8+(3/0.017)*(B9*B50-B24*B51)</f>
        <v>1.4227335387438473</v>
      </c>
      <c r="C63">
        <f>C8+(3/0.017)*(C9*C50-C24*C51)</f>
        <v>0.132725315253665</v>
      </c>
      <c r="D63">
        <f>D8+(3/0.017)*(D9*D50-D24*D51)</f>
        <v>0.7622669467626615</v>
      </c>
      <c r="E63">
        <f>E8+(3/0.017)*(E9*E50-E24*E51)</f>
        <v>0.8033161349101734</v>
      </c>
      <c r="F63">
        <f>F8+(3/0.017)*(F9*F50-F24*F51)</f>
        <v>-1.0651135753541594</v>
      </c>
    </row>
    <row r="64" spans="1:6" ht="12.75">
      <c r="A64" t="s">
        <v>68</v>
      </c>
      <c r="B64">
        <f>B9+(4/0.017)*(B10*B50-B25*B51)</f>
        <v>-1.024549412653105</v>
      </c>
      <c r="C64">
        <f>C9+(4/0.017)*(C10*C50-C25*C51)</f>
        <v>0.2378499107070548</v>
      </c>
      <c r="D64">
        <f>D9+(4/0.017)*(D10*D50-D25*D51)</f>
        <v>-0.435825177830372</v>
      </c>
      <c r="E64">
        <f>E9+(4/0.017)*(E10*E50-E25*E51)</f>
        <v>0.5755267869515864</v>
      </c>
      <c r="F64">
        <f>F9+(4/0.017)*(F10*F50-F25*F51)</f>
        <v>0.1553172779401544</v>
      </c>
    </row>
    <row r="65" spans="1:6" ht="12.75">
      <c r="A65" t="s">
        <v>69</v>
      </c>
      <c r="B65">
        <f>B10+(5/0.017)*(B11*B50-B26*B51)</f>
        <v>-0.07826713720826028</v>
      </c>
      <c r="C65">
        <f>C10+(5/0.017)*(C11*C50-C26*C51)</f>
        <v>-0.7038656960550341</v>
      </c>
      <c r="D65">
        <f>D10+(5/0.017)*(D11*D50-D26*D51)</f>
        <v>-0.5763139898505709</v>
      </c>
      <c r="E65">
        <f>E10+(5/0.017)*(E11*E50-E26*E51)</f>
        <v>-1.0478453479262668</v>
      </c>
      <c r="F65">
        <f>F10+(5/0.017)*(F11*F50-F26*F51)</f>
        <v>-1.4426354581958136</v>
      </c>
    </row>
    <row r="66" spans="1:6" ht="12.75">
      <c r="A66" t="s">
        <v>70</v>
      </c>
      <c r="B66">
        <f>B11+(6/0.017)*(B12*B50-B27*B51)</f>
        <v>3.8786610198361298</v>
      </c>
      <c r="C66">
        <f>C11+(6/0.017)*(C12*C50-C27*C51)</f>
        <v>1.7563883947167176</v>
      </c>
      <c r="D66">
        <f>D11+(6/0.017)*(D12*D50-D27*D51)</f>
        <v>1.726110753198221</v>
      </c>
      <c r="E66">
        <f>E11+(6/0.017)*(E12*E50-E27*E51)</f>
        <v>1.1743539771940852</v>
      </c>
      <c r="F66">
        <f>F11+(6/0.017)*(F12*F50-F27*F51)</f>
        <v>14.074754741814637</v>
      </c>
    </row>
    <row r="67" spans="1:6" ht="12.75">
      <c r="A67" t="s">
        <v>71</v>
      </c>
      <c r="B67">
        <f>B12+(7/0.017)*(B13*B50-B28*B51)</f>
        <v>-0.05795513342276383</v>
      </c>
      <c r="C67">
        <f>C12+(7/0.017)*(C13*C50-C28*C51)</f>
        <v>-0.1856973214971795</v>
      </c>
      <c r="D67">
        <f>D12+(7/0.017)*(D13*D50-D28*D51)</f>
        <v>-0.005696955205015678</v>
      </c>
      <c r="E67">
        <f>E12+(7/0.017)*(E13*E50-E28*E51)</f>
        <v>-0.26254842783647736</v>
      </c>
      <c r="F67">
        <f>F12+(7/0.017)*(F13*F50-F28*F51)</f>
        <v>-0.22490397857913627</v>
      </c>
    </row>
    <row r="68" spans="1:6" ht="12.75">
      <c r="A68" t="s">
        <v>72</v>
      </c>
      <c r="B68">
        <f>B13+(8/0.017)*(B14*B50-B29*B51)</f>
        <v>-0.12194049372516953</v>
      </c>
      <c r="C68">
        <f>C13+(8/0.017)*(C14*C50-C29*C51)</f>
        <v>-0.1276259580546402</v>
      </c>
      <c r="D68">
        <f>D13+(8/0.017)*(D14*D50-D29*D51)</f>
        <v>-0.03973873564039683</v>
      </c>
      <c r="E68">
        <f>E13+(8/0.017)*(E14*E50-E29*E51)</f>
        <v>0.03479713513874803</v>
      </c>
      <c r="F68">
        <f>F13+(8/0.017)*(F14*F50-F29*F51)</f>
        <v>-0.16040697017430874</v>
      </c>
    </row>
    <row r="69" spans="1:6" ht="12.75">
      <c r="A69" t="s">
        <v>73</v>
      </c>
      <c r="B69">
        <f>B14+(9/0.017)*(B15*B50-B30*B51)</f>
        <v>-0.013744217694295048</v>
      </c>
      <c r="C69">
        <f>C14+(9/0.017)*(C15*C50-C30*C51)</f>
        <v>0.05029587846543683</v>
      </c>
      <c r="D69">
        <f>D14+(9/0.017)*(D15*D50-D30*D51)</f>
        <v>0.0898941812680125</v>
      </c>
      <c r="E69">
        <f>E14+(9/0.017)*(E15*E50-E30*E51)</f>
        <v>0.01068843000189813</v>
      </c>
      <c r="F69">
        <f>F14+(9/0.017)*(F15*F50-F30*F51)</f>
        <v>-0.0020948879400904466</v>
      </c>
    </row>
    <row r="70" spans="1:6" ht="12.75">
      <c r="A70" t="s">
        <v>74</v>
      </c>
      <c r="B70">
        <f>B15+(10/0.017)*(B16*B50-B31*B51)</f>
        <v>-0.31435624733631484</v>
      </c>
      <c r="C70">
        <f>C15+(10/0.017)*(C16*C50-C31*C51)</f>
        <v>-0.05709363927689545</v>
      </c>
      <c r="D70">
        <f>D15+(10/0.017)*(D16*D50-D31*D51)</f>
        <v>-0.02799539547316615</v>
      </c>
      <c r="E70">
        <f>E15+(10/0.017)*(E16*E50-E31*E51)</f>
        <v>-0.17121107745074135</v>
      </c>
      <c r="F70">
        <f>F15+(10/0.017)*(F16*F50-F31*F51)</f>
        <v>-0.45475824567858153</v>
      </c>
    </row>
    <row r="71" spans="1:6" ht="12.75">
      <c r="A71" t="s">
        <v>75</v>
      </c>
      <c r="B71">
        <f>B16+(11/0.017)*(B17*B50-B32*B51)</f>
        <v>-0.005036917198842045</v>
      </c>
      <c r="C71">
        <f>C16+(11/0.017)*(C17*C50-C32*C51)</f>
        <v>-0.04708327859761378</v>
      </c>
      <c r="D71">
        <f>D16+(11/0.017)*(D17*D50-D32*D51)</f>
        <v>-0.05194371813924517</v>
      </c>
      <c r="E71">
        <f>E16+(11/0.017)*(E17*E50-E32*E51)</f>
        <v>-0.052550909540673124</v>
      </c>
      <c r="F71">
        <f>F16+(11/0.017)*(F17*F50-F32*F51)</f>
        <v>-0.05084086739519883</v>
      </c>
    </row>
    <row r="72" spans="1:6" ht="12.75">
      <c r="A72" t="s">
        <v>76</v>
      </c>
      <c r="B72">
        <f>B17+(12/0.017)*(B18*B50-B33*B51)</f>
        <v>-0.0482077095442111</v>
      </c>
      <c r="C72">
        <f>C17+(12/0.017)*(C18*C50-C33*C51)</f>
        <v>-0.03544305065289933</v>
      </c>
      <c r="D72">
        <f>D17+(12/0.017)*(D18*D50-D33*D51)</f>
        <v>-0.04085114045659824</v>
      </c>
      <c r="E72">
        <f>E17+(12/0.017)*(E18*E50-E33*E51)</f>
        <v>-0.06520145435208877</v>
      </c>
      <c r="F72">
        <f>F17+(12/0.017)*(F18*F50-F33*F51)</f>
        <v>-0.08126059996997671</v>
      </c>
    </row>
    <row r="73" spans="1:6" ht="12.75">
      <c r="A73" t="s">
        <v>77</v>
      </c>
      <c r="B73">
        <f>B18+(13/0.017)*(B19*B50-B34*B51)</f>
        <v>0.050219883601811656</v>
      </c>
      <c r="C73">
        <f>C18+(13/0.017)*(C19*C50-C34*C51)</f>
        <v>0.05240274294412862</v>
      </c>
      <c r="D73">
        <f>D18+(13/0.017)*(D19*D50-D34*D51)</f>
        <v>0.03764594463301982</v>
      </c>
      <c r="E73">
        <f>E18+(13/0.017)*(E19*E50-E34*E51)</f>
        <v>0.03737514112240735</v>
      </c>
      <c r="F73">
        <f>F18+(13/0.017)*(F19*F50-F34*F51)</f>
        <v>-0.005158829247090685</v>
      </c>
    </row>
    <row r="74" spans="1:6" ht="12.75">
      <c r="A74" t="s">
        <v>78</v>
      </c>
      <c r="B74">
        <f>B19+(14/0.017)*(B20*B50-B35*B51)</f>
        <v>-0.21618315296438714</v>
      </c>
      <c r="C74">
        <f>C19+(14/0.017)*(C20*C50-C35*C51)</f>
        <v>-0.20321769201706844</v>
      </c>
      <c r="D74">
        <f>D19+(14/0.017)*(D20*D50-D35*D51)</f>
        <v>-0.2103546187091334</v>
      </c>
      <c r="E74">
        <f>E19+(14/0.017)*(E20*E50-E35*E51)</f>
        <v>-0.20334145057456743</v>
      </c>
      <c r="F74">
        <f>F19+(14/0.017)*(F20*F50-F35*F51)</f>
        <v>-0.16589391326764974</v>
      </c>
    </row>
    <row r="75" spans="1:6" ht="12.75">
      <c r="A75" t="s">
        <v>79</v>
      </c>
      <c r="B75" s="49">
        <f>B20</f>
        <v>-6.752739E-05</v>
      </c>
      <c r="C75" s="49">
        <f>C20</f>
        <v>-0.000787984</v>
      </c>
      <c r="D75" s="49">
        <f>D20</f>
        <v>-0.004846348</v>
      </c>
      <c r="E75" s="49">
        <f>E20</f>
        <v>0.004641773</v>
      </c>
      <c r="F75" s="49">
        <f>F20</f>
        <v>0.002674874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-80.43425260984421</v>
      </c>
      <c r="C82">
        <f>C22+(2/0.017)*(C8*C51+C23*C50)</f>
        <v>-42.347229019320615</v>
      </c>
      <c r="D82">
        <f>D22+(2/0.017)*(D8*D51+D23*D50)</f>
        <v>26.21313163100738</v>
      </c>
      <c r="E82">
        <f>E22+(2/0.017)*(E8*E51+E23*E50)</f>
        <v>49.84093486856286</v>
      </c>
      <c r="F82">
        <f>F22+(2/0.017)*(F8*F51+F23*F50)</f>
        <v>26.02486246457717</v>
      </c>
    </row>
    <row r="83" spans="1:6" ht="12.75">
      <c r="A83" t="s">
        <v>82</v>
      </c>
      <c r="B83">
        <f>B23+(3/0.017)*(B9*B51+B24*B50)</f>
        <v>-1.820507795021449</v>
      </c>
      <c r="C83">
        <f>C23+(3/0.017)*(C9*C51+C24*C50)</f>
        <v>-0.3965489964441322</v>
      </c>
      <c r="D83">
        <f>D23+(3/0.017)*(D9*D51+D24*D50)</f>
        <v>-2.431255848762347</v>
      </c>
      <c r="E83">
        <f>E23+(3/0.017)*(E9*E51+E24*E50)</f>
        <v>-2.058482133300473</v>
      </c>
      <c r="F83">
        <f>F23+(3/0.017)*(F9*F51+F24*F50)</f>
        <v>2.0413847878703093</v>
      </c>
    </row>
    <row r="84" spans="1:6" ht="12.75">
      <c r="A84" t="s">
        <v>83</v>
      </c>
      <c r="B84">
        <f>B24+(4/0.017)*(B10*B51+B25*B50)</f>
        <v>-0.8896876270789892</v>
      </c>
      <c r="C84">
        <f>C24+(4/0.017)*(C10*C51+C25*C50)</f>
        <v>1.9477362538351828</v>
      </c>
      <c r="D84">
        <f>D24+(4/0.017)*(D10*D51+D25*D50)</f>
        <v>-0.7773080840794757</v>
      </c>
      <c r="E84">
        <f>E24+(4/0.017)*(E10*E51+E25*E50)</f>
        <v>3.4345318875406967</v>
      </c>
      <c r="F84">
        <f>F24+(4/0.017)*(F10*F51+F25*F50)</f>
        <v>2.1889716725002892</v>
      </c>
    </row>
    <row r="85" spans="1:6" ht="12.75">
      <c r="A85" t="s">
        <v>84</v>
      </c>
      <c r="B85">
        <f>B25+(5/0.017)*(B11*B51+B26*B50)</f>
        <v>-1.1436014503075767</v>
      </c>
      <c r="C85">
        <f>C25+(5/0.017)*(C11*C51+C26*C50)</f>
        <v>-0.6005719753615137</v>
      </c>
      <c r="D85">
        <f>D25+(5/0.017)*(D11*D51+D26*D50)</f>
        <v>-0.9063332844939163</v>
      </c>
      <c r="E85">
        <f>E25+(5/0.017)*(E11*E51+E26*E50)</f>
        <v>-0.816850282977457</v>
      </c>
      <c r="F85">
        <f>F25+(5/0.017)*(F11*F51+F26*F50)</f>
        <v>-2.692289511037419</v>
      </c>
    </row>
    <row r="86" spans="1:6" ht="12.75">
      <c r="A86" t="s">
        <v>85</v>
      </c>
      <c r="B86">
        <f>B26+(6/0.017)*(B12*B51+B27*B50)</f>
        <v>0.6371298422352014</v>
      </c>
      <c r="C86">
        <f>C26+(6/0.017)*(C12*C51+C27*C50)</f>
        <v>0.5389792532718968</v>
      </c>
      <c r="D86">
        <f>D26+(6/0.017)*(D12*D51+D27*D50)</f>
        <v>0.8350695780431646</v>
      </c>
      <c r="E86">
        <f>E26+(6/0.017)*(E12*E51+E27*E50)</f>
        <v>0.6333509659868746</v>
      </c>
      <c r="F86">
        <f>F26+(6/0.017)*(F12*F51+F27*F50)</f>
        <v>1.7199962827448045</v>
      </c>
    </row>
    <row r="87" spans="1:6" ht="12.75">
      <c r="A87" t="s">
        <v>86</v>
      </c>
      <c r="B87">
        <f>B27+(7/0.017)*(B13*B51+B28*B50)</f>
        <v>0.0450201537306546</v>
      </c>
      <c r="C87">
        <f>C27+(7/0.017)*(C13*C51+C28*C50)</f>
        <v>0.4013573360111066</v>
      </c>
      <c r="D87">
        <f>D27+(7/0.017)*(D13*D51+D28*D50)</f>
        <v>0.2073783615000154</v>
      </c>
      <c r="E87">
        <f>E27+(7/0.017)*(E13*E51+E28*E50)</f>
        <v>-0.03357137353442849</v>
      </c>
      <c r="F87">
        <f>F27+(7/0.017)*(F13*F51+F28*F50)</f>
        <v>-0.22289753210004806</v>
      </c>
    </row>
    <row r="88" spans="1:6" ht="12.75">
      <c r="A88" t="s">
        <v>87</v>
      </c>
      <c r="B88">
        <f>B28+(8/0.017)*(B14*B51+B29*B50)</f>
        <v>-0.0332129890562356</v>
      </c>
      <c r="C88">
        <f>C28+(8/0.017)*(C14*C51+C29*C50)</f>
        <v>0.3604340308674953</v>
      </c>
      <c r="D88">
        <f>D28+(8/0.017)*(D14*D51+D29*D50)</f>
        <v>-0.170615512620288</v>
      </c>
      <c r="E88">
        <f>E28+(8/0.017)*(E14*E51+E29*E50)</f>
        <v>0.6571558768342088</v>
      </c>
      <c r="F88">
        <f>F28+(8/0.017)*(F14*F51+F29*F50)</f>
        <v>0.3856215099687795</v>
      </c>
    </row>
    <row r="89" spans="1:6" ht="12.75">
      <c r="A89" t="s">
        <v>88</v>
      </c>
      <c r="B89">
        <f>B29+(9/0.017)*(B15*B51+B30*B50)</f>
        <v>0.022700025755389326</v>
      </c>
      <c r="C89">
        <f>C29+(9/0.017)*(C15*C51+C30*C50)</f>
        <v>-0.040541944717866346</v>
      </c>
      <c r="D89">
        <f>D29+(9/0.017)*(D15*D51+D30*D50)</f>
        <v>0.015336577168303549</v>
      </c>
      <c r="E89">
        <f>E29+(9/0.017)*(E15*E51+E30*E50)</f>
        <v>-0.06275326472721204</v>
      </c>
      <c r="F89">
        <f>F29+(9/0.017)*(F15*F51+F30*F50)</f>
        <v>-0.2595603520462134</v>
      </c>
    </row>
    <row r="90" spans="1:6" ht="12.75">
      <c r="A90" t="s">
        <v>89</v>
      </c>
      <c r="B90">
        <f>B30+(10/0.017)*(B16*B51+B31*B50)</f>
        <v>0.23957001108708517</v>
      </c>
      <c r="C90">
        <f>C30+(10/0.017)*(C16*C51+C31*C50)</f>
        <v>0.11785641159242516</v>
      </c>
      <c r="D90">
        <f>D30+(10/0.017)*(D16*D51+D31*D50)</f>
        <v>0.07896610134104863</v>
      </c>
      <c r="E90">
        <f>E30+(10/0.017)*(E16*E51+E31*E50)</f>
        <v>-0.05042689974846612</v>
      </c>
      <c r="F90">
        <f>F30+(10/0.017)*(F16*F51+F31*F50)</f>
        <v>0.24198942649633112</v>
      </c>
    </row>
    <row r="91" spans="1:6" ht="12.75">
      <c r="A91" t="s">
        <v>90</v>
      </c>
      <c r="B91">
        <f>B31+(11/0.017)*(B17*B51+B32*B50)</f>
        <v>0.01417283175457269</v>
      </c>
      <c r="C91">
        <f>C31+(11/0.017)*(C17*C51+C32*C50)</f>
        <v>0.0234267121719281</v>
      </c>
      <c r="D91">
        <f>D31+(11/0.017)*(D17*D51+D32*D50)</f>
        <v>0.006720141427287388</v>
      </c>
      <c r="E91">
        <f>E31+(11/0.017)*(E17*E51+E32*E50)</f>
        <v>-0.06402993951364051</v>
      </c>
      <c r="F91">
        <f>F31+(11/0.017)*(F17*F51+F32*F50)</f>
        <v>-0.057401943966760974</v>
      </c>
    </row>
    <row r="92" spans="1:6" ht="12.75">
      <c r="A92" t="s">
        <v>91</v>
      </c>
      <c r="B92">
        <f>B32+(12/0.017)*(B18*B51+B33*B50)</f>
        <v>0.010648411348914602</v>
      </c>
      <c r="C92">
        <f>C32+(12/0.017)*(C18*C51+C33*C50)</f>
        <v>0.04812108517632746</v>
      </c>
      <c r="D92">
        <f>D32+(12/0.017)*(D18*D51+D33*D50)</f>
        <v>0.04076506369271862</v>
      </c>
      <c r="E92">
        <f>E32+(12/0.017)*(E18*E51+E33*E50)</f>
        <v>0.0782127737638403</v>
      </c>
      <c r="F92">
        <f>F32+(12/0.017)*(F18*F51+F33*F50)</f>
        <v>0.027396483136776877</v>
      </c>
    </row>
    <row r="93" spans="1:6" ht="12.75">
      <c r="A93" t="s">
        <v>92</v>
      </c>
      <c r="B93">
        <f>B33+(13/0.017)*(B19*B51+B34*B50)</f>
        <v>0.13161273304843374</v>
      </c>
      <c r="C93">
        <f>C33+(13/0.017)*(C19*C51+C34*C50)</f>
        <v>0.12296715948838943</v>
      </c>
      <c r="D93">
        <f>D33+(13/0.017)*(D19*D51+D34*D50)</f>
        <v>0.1473480174869716</v>
      </c>
      <c r="E93">
        <f>E33+(13/0.017)*(E19*E51+E34*E50)</f>
        <v>0.1225687711948245</v>
      </c>
      <c r="F93">
        <f>F33+(13/0.017)*(F19*F51+F34*F50)</f>
        <v>0.08097003745876791</v>
      </c>
    </row>
    <row r="94" spans="1:6" ht="12.75">
      <c r="A94" t="s">
        <v>93</v>
      </c>
      <c r="B94">
        <f>B34+(14/0.017)*(B20*B51+B35*B50)</f>
        <v>0.019246367171470567</v>
      </c>
      <c r="C94">
        <f>C34+(14/0.017)*(C20*C51+C35*C50)</f>
        <v>0.014926214687492159</v>
      </c>
      <c r="D94">
        <f>D34+(14/0.017)*(D20*D51+D35*D50)</f>
        <v>0.002045534309089504</v>
      </c>
      <c r="E94">
        <f>E34+(14/0.017)*(E20*E51+E35*E50)</f>
        <v>-0.01618170422514615</v>
      </c>
      <c r="F94">
        <f>F34+(14/0.017)*(F20*F51+F35*F50)</f>
        <v>-0.04357946326214036</v>
      </c>
    </row>
    <row r="95" spans="1:6" ht="12.75">
      <c r="A95" t="s">
        <v>94</v>
      </c>
      <c r="B95" s="49">
        <f>B35</f>
        <v>0.0005796789</v>
      </c>
      <c r="C95" s="49">
        <f>C35</f>
        <v>-0.008057818</v>
      </c>
      <c r="D95" s="49">
        <f>D35</f>
        <v>-0.005249399</v>
      </c>
      <c r="E95" s="49">
        <f>E35</f>
        <v>-0.006671888</v>
      </c>
      <c r="F95" s="49">
        <f>F35</f>
        <v>0.00272777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1.4227424652253005</v>
      </c>
      <c r="C103">
        <f>C63*10000/C62</f>
        <v>0.13272543605748024</v>
      </c>
      <c r="D103">
        <f>D63*10000/D62</f>
        <v>0.7622657618993776</v>
      </c>
      <c r="E103">
        <f>E63*10000/E62</f>
        <v>0.8033120978158458</v>
      </c>
      <c r="F103">
        <f>F63*10000/F62</f>
        <v>-1.0651144949242195</v>
      </c>
      <c r="G103">
        <f>AVERAGE(C103:E103)</f>
        <v>0.5661010985909012</v>
      </c>
      <c r="H103">
        <f>STDEV(C103:E103)</f>
        <v>0.3758750445031607</v>
      </c>
      <c r="I103">
        <f>(B103*B4+C103*C4+D103*D4+E103*E4+F103*F4)/SUM(B4:F4)</f>
        <v>0.4717277395203327</v>
      </c>
      <c r="K103">
        <f>(LN(H103)+LN(H123))/2-LN(K114*K115^3)</f>
        <v>-4.327803323675472</v>
      </c>
    </row>
    <row r="104" spans="1:11" ht="12.75">
      <c r="A104" t="s">
        <v>68</v>
      </c>
      <c r="B104">
        <f>B64*10000/B62</f>
        <v>-1.0245558408570383</v>
      </c>
      <c r="C104">
        <f>C64*10000/C62</f>
        <v>0.23785012719308551</v>
      </c>
      <c r="D104">
        <f>D64*10000/D62</f>
        <v>-0.43582450038626447</v>
      </c>
      <c r="E104">
        <f>E64*10000/E62</f>
        <v>0.5755238946208763</v>
      </c>
      <c r="F104">
        <f>F64*10000/F62</f>
        <v>0.15531741203394675</v>
      </c>
      <c r="G104">
        <f>AVERAGE(C104:E104)</f>
        <v>0.12584984047589912</v>
      </c>
      <c r="H104">
        <f>STDEV(C104:E104)</f>
        <v>0.5148926511316984</v>
      </c>
      <c r="I104">
        <f>(B104*B4+C104*C4+D104*D4+E104*E4+F104*F4)/SUM(B4:F4)</f>
        <v>-0.036498888462451785</v>
      </c>
      <c r="K104">
        <f>(LN(H104)+LN(H124))/2-LN(K114*K115^4)</f>
        <v>-3.239660983490443</v>
      </c>
    </row>
    <row r="105" spans="1:11" ht="12.75">
      <c r="A105" t="s">
        <v>69</v>
      </c>
      <c r="B105">
        <f>B65*10000/B62</f>
        <v>-0.0782676282700998</v>
      </c>
      <c r="C105">
        <f>C65*10000/C62</f>
        <v>-0.7038663366989184</v>
      </c>
      <c r="D105">
        <f>D65*10000/D62</f>
        <v>-0.5763130940314757</v>
      </c>
      <c r="E105">
        <f>E65*10000/E62</f>
        <v>-1.047840081941524</v>
      </c>
      <c r="F105">
        <f>F65*10000/F62</f>
        <v>-1.4426367037008994</v>
      </c>
      <c r="G105">
        <f>AVERAGE(C105:E105)</f>
        <v>-0.7760065042239725</v>
      </c>
      <c r="H105">
        <f>STDEV(C105:E105)</f>
        <v>0.2439007542214419</v>
      </c>
      <c r="I105">
        <f>(B105*B4+C105*C4+D105*D4+E105*E4+F105*F4)/SUM(B4:F4)</f>
        <v>-0.7642995706379766</v>
      </c>
      <c r="K105">
        <f>(LN(H105)+LN(H125))/2-LN(K114*K115^5)</f>
        <v>-4.326540407859356</v>
      </c>
    </row>
    <row r="106" spans="1:11" ht="12.75">
      <c r="A106" t="s">
        <v>70</v>
      </c>
      <c r="B106">
        <f>B66*10000/B62</f>
        <v>3.8786853552402754</v>
      </c>
      <c r="C106">
        <f>C66*10000/C62</f>
        <v>1.7563899933448222</v>
      </c>
      <c r="D106">
        <f>D66*10000/D62</f>
        <v>1.726108070141761</v>
      </c>
      <c r="E106">
        <f>E66*10000/E62</f>
        <v>1.1743480754356443</v>
      </c>
      <c r="F106">
        <f>F66*10000/F62</f>
        <v>14.074766893310368</v>
      </c>
      <c r="G106">
        <f>AVERAGE(C106:E106)</f>
        <v>1.5522820463074092</v>
      </c>
      <c r="H106">
        <f>STDEV(C106:E106)</f>
        <v>0.32765044402899063</v>
      </c>
      <c r="I106">
        <f>(B106*B4+C106*C4+D106*D4+E106*E4+F106*F4)/SUM(B4:F4)</f>
        <v>3.56366391118421</v>
      </c>
      <c r="K106">
        <f>(LN(H106)+LN(H126))/2-LN(K114*K115^6)</f>
        <v>-3.6069164268207765</v>
      </c>
    </row>
    <row r="107" spans="1:11" ht="12.75">
      <c r="A107" t="s">
        <v>71</v>
      </c>
      <c r="B107">
        <f>B67*10000/B62</f>
        <v>-0.05795549704350484</v>
      </c>
      <c r="C107">
        <f>C67*10000/C62</f>
        <v>-0.18569749051501064</v>
      </c>
      <c r="D107">
        <f>D67*10000/D62</f>
        <v>-0.005696946349701825</v>
      </c>
      <c r="E107">
        <f>E67*10000/E62</f>
        <v>-0.26254710838984524</v>
      </c>
      <c r="F107">
        <f>F67*10000/F62</f>
        <v>-0.22490417275088462</v>
      </c>
      <c r="G107">
        <f>AVERAGE(C107:E107)</f>
        <v>-0.1513138484181859</v>
      </c>
      <c r="H107">
        <f>STDEV(C107:E107)</f>
        <v>0.13183200509699414</v>
      </c>
      <c r="I107">
        <f>(B107*B4+C107*C4+D107*D4+E107*E4+F107*F4)/SUM(B4:F4)</f>
        <v>-0.14767046588764046</v>
      </c>
      <c r="K107">
        <f>(LN(H107)+LN(H127))/2-LN(K114*K115^7)</f>
        <v>-3.2883024209528875</v>
      </c>
    </row>
    <row r="108" spans="1:9" ht="12.75">
      <c r="A108" t="s">
        <v>72</v>
      </c>
      <c r="B108">
        <f>B68*10000/B62</f>
        <v>-0.12194125880135984</v>
      </c>
      <c r="C108">
        <f>C68*10000/C62</f>
        <v>-0.12762607421712682</v>
      </c>
      <c r="D108">
        <f>D68*10000/D62</f>
        <v>-0.03973867387073856</v>
      </c>
      <c r="E108">
        <f>E68*10000/E62</f>
        <v>0.03479696026448523</v>
      </c>
      <c r="F108">
        <f>F68*10000/F62</f>
        <v>-0.16040710866230726</v>
      </c>
      <c r="G108">
        <f>AVERAGE(C108:E108)</f>
        <v>-0.044189262607793385</v>
      </c>
      <c r="H108">
        <f>STDEV(C108:E108)</f>
        <v>0.08130292945296333</v>
      </c>
      <c r="I108">
        <f>(B108*B4+C108*C4+D108*D4+E108*E4+F108*F4)/SUM(B4:F4)</f>
        <v>-0.07098215212547762</v>
      </c>
    </row>
    <row r="109" spans="1:9" ht="12.75">
      <c r="A109" t="s">
        <v>73</v>
      </c>
      <c r="B109">
        <f>B69*10000/B62</f>
        <v>-0.013744303927943862</v>
      </c>
      <c r="C109">
        <f>C69*10000/C62</f>
        <v>0.05029592424369698</v>
      </c>
      <c r="D109">
        <f>D69*10000/D62</f>
        <v>0.08989404153702288</v>
      </c>
      <c r="E109">
        <f>E69*10000/E62</f>
        <v>0.01068837628680608</v>
      </c>
      <c r="F109">
        <f>F69*10000/F62</f>
        <v>-0.0020948897487203183</v>
      </c>
      <c r="G109">
        <f>AVERAGE(C109:E109)</f>
        <v>0.05029278068917531</v>
      </c>
      <c r="H109">
        <f>STDEV(C109:E109)</f>
        <v>0.03960283271868064</v>
      </c>
      <c r="I109">
        <f>(B109*B4+C109*C4+D109*D4+E109*E4+F109*F4)/SUM(B4:F4)</f>
        <v>0.034023930338601495</v>
      </c>
    </row>
    <row r="110" spans="1:11" ht="12.75">
      <c r="A110" t="s">
        <v>74</v>
      </c>
      <c r="B110">
        <f>B70*10000/B62</f>
        <v>-0.3143582196629207</v>
      </c>
      <c r="C110">
        <f>C70*10000/C62</f>
        <v>-0.05709369124233579</v>
      </c>
      <c r="D110">
        <f>D70*10000/D62</f>
        <v>-0.027995351957287154</v>
      </c>
      <c r="E110">
        <f>E70*10000/E62</f>
        <v>-0.1712102170232713</v>
      </c>
      <c r="F110">
        <f>F70*10000/F62</f>
        <v>-0.4547586382959296</v>
      </c>
      <c r="G110">
        <f>AVERAGE(C110:E110)</f>
        <v>-0.08543308674096474</v>
      </c>
      <c r="H110">
        <f>STDEV(C110:E110)</f>
        <v>0.07569653490674323</v>
      </c>
      <c r="I110">
        <f>(B110*B4+C110*C4+D110*D4+E110*E4+F110*F4)/SUM(B4:F4)</f>
        <v>-0.1679356411926564</v>
      </c>
      <c r="K110">
        <f>EXP(AVERAGE(K103:K107))</f>
        <v>0.023333977646521373</v>
      </c>
    </row>
    <row r="111" spans="1:9" ht="12.75">
      <c r="A111" t="s">
        <v>75</v>
      </c>
      <c r="B111">
        <f>B71*10000/B62</f>
        <v>-0.005036948801349987</v>
      </c>
      <c r="C111">
        <f>C71*10000/C62</f>
        <v>-0.04708332145183249</v>
      </c>
      <c r="D111">
        <f>D71*10000/D62</f>
        <v>-0.05194363739823349</v>
      </c>
      <c r="E111">
        <f>E71*10000/E62</f>
        <v>-0.05255064544417413</v>
      </c>
      <c r="F111">
        <f>F71*10000/F62</f>
        <v>-0.050840911288864796</v>
      </c>
      <c r="G111">
        <f>AVERAGE(C111:E111)</f>
        <v>-0.05052586809808004</v>
      </c>
      <c r="H111">
        <f>STDEV(C111:E111)</f>
        <v>0.002996741605586208</v>
      </c>
      <c r="I111">
        <f>(B111*B4+C111*C4+D111*D4+E111*E4+F111*F4)/SUM(B4:F4)</f>
        <v>-0.04399059961721472</v>
      </c>
    </row>
    <row r="112" spans="1:9" ht="12.75">
      <c r="A112" t="s">
        <v>76</v>
      </c>
      <c r="B112">
        <f>B72*10000/B62</f>
        <v>-0.04820801200789346</v>
      </c>
      <c r="C112">
        <f>C72*10000/C62</f>
        <v>-0.03544308291242522</v>
      </c>
      <c r="D112">
        <f>D72*10000/D62</f>
        <v>-0.040851076957824424</v>
      </c>
      <c r="E112">
        <f>E72*10000/E62</f>
        <v>-0.06520112667981869</v>
      </c>
      <c r="F112">
        <f>F72*10000/F62</f>
        <v>-0.08126067012664032</v>
      </c>
      <c r="G112">
        <f>AVERAGE(C112:E112)</f>
        <v>-0.04716509551668944</v>
      </c>
      <c r="H112">
        <f>STDEV(C112:E112)</f>
        <v>0.01585198457565474</v>
      </c>
      <c r="I112">
        <f>(B112*B4+C112*C4+D112*D4+E112*E4+F112*F4)/SUM(B4:F4)</f>
        <v>-0.05187617907288288</v>
      </c>
    </row>
    <row r="113" spans="1:9" ht="12.75">
      <c r="A113" t="s">
        <v>77</v>
      </c>
      <c r="B113">
        <f>B73*10000/B62</f>
        <v>0.05022019869022937</v>
      </c>
      <c r="C113">
        <f>C73*10000/C62</f>
        <v>0.052402790640012895</v>
      </c>
      <c r="D113">
        <f>D73*10000/D62</f>
        <v>0.03764588611638365</v>
      </c>
      <c r="E113">
        <f>E73*10000/E62</f>
        <v>0.03737495329228212</v>
      </c>
      <c r="F113">
        <f>F73*10000/F62</f>
        <v>-0.005158833700986524</v>
      </c>
      <c r="G113">
        <f>AVERAGE(C113:E113)</f>
        <v>0.04247454334955956</v>
      </c>
      <c r="H113">
        <f>STDEV(C113:E113)</f>
        <v>0.0085991814636097</v>
      </c>
      <c r="I113">
        <f>(B113*B4+C113*C4+D113*D4+E113*E4+F113*F4)/SUM(B4:F4)</f>
        <v>0.0372239482007367</v>
      </c>
    </row>
    <row r="114" spans="1:11" ht="12.75">
      <c r="A114" t="s">
        <v>78</v>
      </c>
      <c r="B114">
        <f>B74*10000/B62</f>
        <v>-0.2161845093356632</v>
      </c>
      <c r="C114">
        <f>C74*10000/C62</f>
        <v>-0.2032178769815756</v>
      </c>
      <c r="D114">
        <f>D74*10000/D62</f>
        <v>-0.21035429173514433</v>
      </c>
      <c r="E114">
        <f>E74*10000/E62</f>
        <v>-0.20334042867474367</v>
      </c>
      <c r="F114">
        <f>F74*10000/F62</f>
        <v>-0.16589405649282246</v>
      </c>
      <c r="G114">
        <f>AVERAGE(C114:E114)</f>
        <v>-0.2056375324638212</v>
      </c>
      <c r="H114">
        <f>STDEV(C114:E114)</f>
        <v>0.004085292920598558</v>
      </c>
      <c r="I114">
        <f>(B114*B4+C114*C4+D114*D4+E114*E4+F114*F4)/SUM(B4:F4)</f>
        <v>-0.20184592532465068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-6.752781367876908E-05</v>
      </c>
      <c r="C115">
        <f>C75*10000/C62</f>
        <v>-0.0007879847172066112</v>
      </c>
      <c r="D115">
        <f>D75*10000/D62</f>
        <v>-0.004846340466865013</v>
      </c>
      <c r="E115">
        <f>E75*10000/E62</f>
        <v>0.004641749672601689</v>
      </c>
      <c r="F115">
        <f>F75*10000/F62</f>
        <v>0.0026748763093631532</v>
      </c>
      <c r="G115">
        <f>AVERAGE(C115:E115)</f>
        <v>-0.00033085850382331164</v>
      </c>
      <c r="H115">
        <f>STDEV(C115:E115)</f>
        <v>0.004760534308760197</v>
      </c>
      <c r="I115">
        <f>(B115*B4+C115*C4+D115*D4+E115*E4+F115*F4)/SUM(B4:F4)</f>
        <v>0.00010952394418048288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-80.43475726854842</v>
      </c>
      <c r="C122">
        <f>C82*10000/C62</f>
        <v>-42.34726756288573</v>
      </c>
      <c r="D122">
        <f>D82*10000/D62</f>
        <v>26.213090885468876</v>
      </c>
      <c r="E122">
        <f>E82*10000/E62</f>
        <v>49.84068439113972</v>
      </c>
      <c r="F122">
        <f>F82*10000/F62</f>
        <v>26.024884933246142</v>
      </c>
      <c r="G122">
        <f>AVERAGE(C122:E122)</f>
        <v>11.235502571240952</v>
      </c>
      <c r="H122">
        <f>STDEV(C122:E122)</f>
        <v>47.88424307799277</v>
      </c>
      <c r="I122">
        <f>(B122*B4+C122*C4+D122*D4+E122*E4+F122*F4)/SUM(B4:F4)</f>
        <v>-0.044965490577504104</v>
      </c>
    </row>
    <row r="123" spans="1:9" ht="12.75">
      <c r="A123" t="s">
        <v>82</v>
      </c>
      <c r="B123">
        <f>B83*10000/B62</f>
        <v>-1.8205192172088265</v>
      </c>
      <c r="C123">
        <f>C83*10000/C62</f>
        <v>-0.39654935737476266</v>
      </c>
      <c r="D123">
        <f>D83*10000/D62</f>
        <v>-2.4312520696324746</v>
      </c>
      <c r="E123">
        <f>E83*10000/E62</f>
        <v>-2.058471788323965</v>
      </c>
      <c r="F123">
        <f>F83*10000/F62</f>
        <v>2.041386550308021</v>
      </c>
      <c r="G123">
        <f>AVERAGE(C123:E123)</f>
        <v>-1.6287577384437342</v>
      </c>
      <c r="H123">
        <f>STDEV(C123:E123)</f>
        <v>1.083279467780856</v>
      </c>
      <c r="I123">
        <f>(B123*B4+C123*C4+D123*D4+E123*E4+F123*F4)/SUM(B4:F4)</f>
        <v>-1.1654335667555145</v>
      </c>
    </row>
    <row r="124" spans="1:9" ht="12.75">
      <c r="A124" t="s">
        <v>83</v>
      </c>
      <c r="B124">
        <f>B84*10000/B62</f>
        <v>-0.8896932091362655</v>
      </c>
      <c r="C124">
        <f>C84*10000/C62</f>
        <v>1.94773802662412</v>
      </c>
      <c r="D124">
        <f>D84*10000/D62</f>
        <v>-0.7773068758363358</v>
      </c>
      <c r="E124">
        <f>E84*10000/E62</f>
        <v>3.4345146271763167</v>
      </c>
      <c r="F124">
        <f>F84*10000/F62</f>
        <v>2.188973562357727</v>
      </c>
      <c r="G124">
        <f>AVERAGE(C124:E124)</f>
        <v>1.5349819259880337</v>
      </c>
      <c r="H124">
        <f>STDEV(C124:E124)</f>
        <v>2.136032722658801</v>
      </c>
      <c r="I124">
        <f>(B124*B4+C124*C4+D124*D4+E124*E4+F124*F4)/SUM(B4:F4)</f>
        <v>1.272058658958363</v>
      </c>
    </row>
    <row r="125" spans="1:9" ht="12.75">
      <c r="A125" t="s">
        <v>84</v>
      </c>
      <c r="B125">
        <f>B85*10000/B62</f>
        <v>-1.1436086254650168</v>
      </c>
      <c r="C125">
        <f>C85*10000/C62</f>
        <v>-0.6005725219896066</v>
      </c>
      <c r="D125">
        <f>D85*10000/D62</f>
        <v>-0.9063318756947595</v>
      </c>
      <c r="E125">
        <f>E85*10000/E62</f>
        <v>-0.8168461778667782</v>
      </c>
      <c r="F125">
        <f>F85*10000/F62</f>
        <v>-2.6922918354363237</v>
      </c>
      <c r="G125">
        <f>AVERAGE(C125:E125)</f>
        <v>-0.7745835251837146</v>
      </c>
      <c r="H125">
        <f>STDEV(C125:E125)</f>
        <v>0.15719985513162957</v>
      </c>
      <c r="I125">
        <f>(B125*B4+C125*C4+D125*D4+E125*E4+F125*F4)/SUM(B4:F4)</f>
        <v>-1.0844335472073305</v>
      </c>
    </row>
    <row r="126" spans="1:9" ht="12.75">
      <c r="A126" t="s">
        <v>85</v>
      </c>
      <c r="B126">
        <f>B86*10000/B62</f>
        <v>0.6371338397003381</v>
      </c>
      <c r="C126">
        <f>C86*10000/C62</f>
        <v>0.538979743839578</v>
      </c>
      <c r="D126">
        <f>D86*10000/D62</f>
        <v>0.8350682800158964</v>
      </c>
      <c r="E126">
        <f>E86*10000/E62</f>
        <v>0.6333477830586586</v>
      </c>
      <c r="F126">
        <f>F86*10000/F62</f>
        <v>1.7199977677104663</v>
      </c>
      <c r="G126">
        <f>AVERAGE(C126:E126)</f>
        <v>0.6691319356380444</v>
      </c>
      <c r="H126">
        <f>STDEV(C126:E126)</f>
        <v>0.15125304788871966</v>
      </c>
      <c r="I126">
        <f>(B126*B4+C126*C4+D126*D4+E126*E4+F126*F4)/SUM(B4:F4)</f>
        <v>0.805050709904517</v>
      </c>
    </row>
    <row r="127" spans="1:9" ht="12.75">
      <c r="A127" t="s">
        <v>86</v>
      </c>
      <c r="B127">
        <f>B87*10000/B62</f>
        <v>0.04502043619504892</v>
      </c>
      <c r="C127">
        <f>C87*10000/C62</f>
        <v>0.4013577013181875</v>
      </c>
      <c r="D127">
        <f>D87*10000/D62</f>
        <v>0.20737803915230313</v>
      </c>
      <c r="E127">
        <f>E87*10000/E62</f>
        <v>-0.03357120482027502</v>
      </c>
      <c r="F127">
        <f>F87*10000/F62</f>
        <v>-0.22289772453952283</v>
      </c>
      <c r="G127">
        <f>AVERAGE(C127:E127)</f>
        <v>0.19172151188340522</v>
      </c>
      <c r="H127">
        <f>STDEV(C127:E127)</f>
        <v>0.21788674462502575</v>
      </c>
      <c r="I127">
        <f>(B127*B4+C127*C4+D127*D4+E127*E4+F127*F4)/SUM(B4:F4)</f>
        <v>0.11506325987715743</v>
      </c>
    </row>
    <row r="128" spans="1:9" ht="12.75">
      <c r="A128" t="s">
        <v>87</v>
      </c>
      <c r="B128">
        <f>B88*10000/B62</f>
        <v>-0.0332131974403938</v>
      </c>
      <c r="C128">
        <f>C88*10000/C62</f>
        <v>0.3604343589270369</v>
      </c>
      <c r="D128">
        <f>D88*10000/D62</f>
        <v>-0.17061524741653303</v>
      </c>
      <c r="E128">
        <f>E88*10000/E62</f>
        <v>0.6571525742735512</v>
      </c>
      <c r="F128">
        <f>F88*10000/F62</f>
        <v>0.3856218428966506</v>
      </c>
      <c r="G128">
        <f>AVERAGE(C128:E128)</f>
        <v>0.2823238952613517</v>
      </c>
      <c r="H128">
        <f>STDEV(C128:E128)</f>
        <v>0.41937551795132016</v>
      </c>
      <c r="I128">
        <f>(B128*B4+C128*C4+D128*D4+E128*E4+F128*F4)/SUM(B4:F4)</f>
        <v>0.2505525913562273</v>
      </c>
    </row>
    <row r="129" spans="1:9" ht="12.75">
      <c r="A129" t="s">
        <v>88</v>
      </c>
      <c r="B129">
        <f>B89*10000/B62</f>
        <v>0.02270016817935936</v>
      </c>
      <c r="C129">
        <f>C89*10000/C62</f>
        <v>-0.040541981618299326</v>
      </c>
      <c r="D129">
        <f>D89*10000/D62</f>
        <v>0.015336553329217692</v>
      </c>
      <c r="E129">
        <f>E89*10000/E62</f>
        <v>-0.06275294935840758</v>
      </c>
      <c r="F129">
        <f>F89*10000/F62</f>
        <v>-0.2595605761386803</v>
      </c>
      <c r="G129">
        <f>AVERAGE(C129:E129)</f>
        <v>-0.02931945921582974</v>
      </c>
      <c r="H129">
        <f>STDEV(C129:E129)</f>
        <v>0.04023619470458915</v>
      </c>
      <c r="I129">
        <f>(B129*B4+C129*C4+D129*D4+E129*E4+F129*F4)/SUM(B4:F4)</f>
        <v>-0.05259883343997565</v>
      </c>
    </row>
    <row r="130" spans="1:9" ht="12.75">
      <c r="A130" t="s">
        <v>89</v>
      </c>
      <c r="B130">
        <f>B90*10000/B62</f>
        <v>0.23957151419163883</v>
      </c>
      <c r="C130">
        <f>C90*10000/C62</f>
        <v>0.11785651886287425</v>
      </c>
      <c r="D130">
        <f>D90*10000/D62</f>
        <v>0.07896597859660254</v>
      </c>
      <c r="E130">
        <f>E90*10000/E62</f>
        <v>-0.05042664632625525</v>
      </c>
      <c r="F130">
        <f>F90*10000/F62</f>
        <v>0.2419896354188692</v>
      </c>
      <c r="G130">
        <f>AVERAGE(C130:E130)</f>
        <v>0.04879861704440717</v>
      </c>
      <c r="H130">
        <f>STDEV(C130:E130)</f>
        <v>0.0881042462017786</v>
      </c>
      <c r="I130">
        <f>(B130*B4+C130*C4+D130*D4+E130*E4+F130*F4)/SUM(B4:F4)</f>
        <v>0.10222566161631268</v>
      </c>
    </row>
    <row r="131" spans="1:9" ht="12.75">
      <c r="A131" t="s">
        <v>90</v>
      </c>
      <c r="B131">
        <f>B91*10000/B62</f>
        <v>0.014172920677421805</v>
      </c>
      <c r="C131">
        <f>C91*10000/C62</f>
        <v>0.023426733494433184</v>
      </c>
      <c r="D131">
        <f>D91*10000/D62</f>
        <v>0.006720130981538857</v>
      </c>
      <c r="E131">
        <f>E91*10000/E62</f>
        <v>-0.06402961772886068</v>
      </c>
      <c r="F131">
        <f>F91*10000/F62</f>
        <v>-0.0574019935249586</v>
      </c>
      <c r="G131">
        <f>AVERAGE(C131:E131)</f>
        <v>-0.011294251084296212</v>
      </c>
      <c r="H131">
        <f>STDEV(C131:E131)</f>
        <v>0.046427812927527005</v>
      </c>
      <c r="I131">
        <f>(B131*B4+C131*C4+D131*D4+E131*E4+F131*F4)/SUM(B4:F4)</f>
        <v>-0.013778354412124055</v>
      </c>
    </row>
    <row r="132" spans="1:9" ht="12.75">
      <c r="A132" t="s">
        <v>91</v>
      </c>
      <c r="B132">
        <f>B92*10000/B62</f>
        <v>0.010648478158927738</v>
      </c>
      <c r="C132">
        <f>C92*10000/C62</f>
        <v>0.048121128975136096</v>
      </c>
      <c r="D132">
        <f>D92*10000/D62</f>
        <v>0.04076500032774203</v>
      </c>
      <c r="E132">
        <f>E92*10000/E62</f>
        <v>0.07821238070271332</v>
      </c>
      <c r="F132">
        <f>F92*10000/F62</f>
        <v>0.02739650678964004</v>
      </c>
      <c r="G132">
        <f>AVERAGE(C132:E132)</f>
        <v>0.05569950333519715</v>
      </c>
      <c r="H132">
        <f>STDEV(C132:E132)</f>
        <v>0.01984062480601023</v>
      </c>
      <c r="I132">
        <f>(B132*B4+C132*C4+D132*D4+E132*E4+F132*F4)/SUM(B4:F4)</f>
        <v>0.045400370440814325</v>
      </c>
    </row>
    <row r="133" spans="1:9" ht="12.75">
      <c r="A133" t="s">
        <v>92</v>
      </c>
      <c r="B133">
        <f>B93*10000/B62</f>
        <v>0.1316135588099615</v>
      </c>
      <c r="C133">
        <f>C93*10000/C62</f>
        <v>0.12296727141053473</v>
      </c>
      <c r="D133">
        <f>D93*10000/D62</f>
        <v>0.14734778845007496</v>
      </c>
      <c r="E133">
        <f>E93*10000/E62</f>
        <v>0.1225681552210261</v>
      </c>
      <c r="F133">
        <f>F93*10000/F62</f>
        <v>0.0809701073645732</v>
      </c>
      <c r="G133">
        <f>AVERAGE(C133:E133)</f>
        <v>0.13096107169387858</v>
      </c>
      <c r="H133">
        <f>STDEV(C133:E133)</f>
        <v>0.014192716018050966</v>
      </c>
      <c r="I133">
        <f>(B133*B4+C133*C4+D133*D4+E133*E4+F133*F4)/SUM(B4:F4)</f>
        <v>0.12436703898307591</v>
      </c>
    </row>
    <row r="134" spans="1:9" ht="12.75">
      <c r="A134" t="s">
        <v>93</v>
      </c>
      <c r="B134">
        <f>B94*10000/B62</f>
        <v>0.019246487926576787</v>
      </c>
      <c r="C134">
        <f>C94*10000/C62</f>
        <v>0.014926228273021628</v>
      </c>
      <c r="D134">
        <f>D94*10000/D62</f>
        <v>0.002045531129522937</v>
      </c>
      <c r="E134">
        <f>E94*10000/E62</f>
        <v>-0.016181622903405555</v>
      </c>
      <c r="F134">
        <f>F94*10000/F62</f>
        <v>-0.04357950088664406</v>
      </c>
      <c r="G134">
        <f>AVERAGE(C134:E134)</f>
        <v>0.00026337883304633605</v>
      </c>
      <c r="H134">
        <f>STDEV(C134:E134)</f>
        <v>0.01563031193897176</v>
      </c>
      <c r="I134">
        <f>(B134*B4+C134*C4+D134*D4+E134*E4+F134*F4)/SUM(B4:F4)</f>
        <v>-0.0028555305156706284</v>
      </c>
    </row>
    <row r="135" spans="1:9" ht="12.75">
      <c r="A135" t="s">
        <v>94</v>
      </c>
      <c r="B135">
        <f>B95*10000/B62</f>
        <v>0.0005796825370077802</v>
      </c>
      <c r="C135">
        <f>C95*10000/C62</f>
        <v>-0.008057825334057975</v>
      </c>
      <c r="D135">
        <f>D95*10000/D62</f>
        <v>-0.005249390840364895</v>
      </c>
      <c r="E135">
        <f>E95*10000/E62</f>
        <v>-0.006671854470185238</v>
      </c>
      <c r="F135">
        <f>F95*10000/F62</f>
        <v>0.0027277723550311263</v>
      </c>
      <c r="G135">
        <f>AVERAGE(C135:E135)</f>
        <v>-0.006659690214869369</v>
      </c>
      <c r="H135">
        <f>STDEV(C135:E135)</f>
        <v>0.001404256761839445</v>
      </c>
      <c r="I135">
        <f>(B135*B4+C135*C4+D135*D4+E135*E4+F135*F4)/SUM(B4:F4)</f>
        <v>-0.004357481520926689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2005-01-25T15:38:30Z</cp:lastPrinted>
  <dcterms:created xsi:type="dcterms:W3CDTF">2005-01-25T15:38:30Z</dcterms:created>
  <dcterms:modified xsi:type="dcterms:W3CDTF">2005-01-26T13:02:03Z</dcterms:modified>
  <cp:category/>
  <cp:version/>
  <cp:contentType/>
  <cp:contentStatus/>
</cp:coreProperties>
</file>