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<sst xmlns="http://schemas.openxmlformats.org/spreadsheetml/2006/main" count="204" uniqueCount="98">
  <si>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31/01/2005       12:20:58</t>
  </si>
  <si>
    <t>LISSNER</t>
  </si>
  <si>
    <t>HCMQAP477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</si>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</sst>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Result_HCMQAP!$B$8:$F$8</c:f>
              <c:numCache>
                <c:ptCount val="5"/>
                <c:pt idx="0">
                  <c:v>3.528703</c:v>
                </c:pt>
                <c:pt idx="1">
                  <c:v>3.34904</c:v>
                </c:pt>
                <c:pt idx="2">
                  <c:v>2.345138</c:v>
                </c:pt>
                <c:pt idx="3">
                  <c:v>3.094822</c:v>
                </c:pt>
                <c:pt idx="4">
                  <c:v>-2.416866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Result_HCMQAP!$B$23:$F$23</c:f>
              <c:numCache>
                <c:ptCount val="5"/>
                <c:pt idx="0">
                  <c:v>-4.376739</c:v>
                </c:pt>
                <c:pt idx="1">
                  <c:v>-3.386148</c:v>
                </c:pt>
                <c:pt idx="2">
                  <c:v>-3.758537</c:v>
                </c:pt>
                <c:pt idx="3">
                  <c:v>-5.066228</c:v>
                </c:pt>
                <c:pt idx="4">
                  <c:v>3.848973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Result_HCMQAP!$B$11:$F$11</c:f>
              <c:numCache>
                <c:ptCount val="5"/>
                <c:pt idx="0">
                  <c:v>4.304038</c:v>
                </c:pt>
                <c:pt idx="1">
                  <c:v>3.230845</c:v>
                </c:pt>
                <c:pt idx="2">
                  <c:v>2.732346</c:v>
                </c:pt>
                <c:pt idx="3">
                  <c:v>3.14637</c:v>
                </c:pt>
                <c:pt idx="4">
                  <c:v>14.91668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Result_HCMQAP!$B$26:$F$26</c:f>
              <c:numCache>
                <c:ptCount val="5"/>
                <c:pt idx="0">
                  <c:v>1.103069</c:v>
                </c:pt>
                <c:pt idx="1">
                  <c:v>0.7613946</c:v>
                </c:pt>
                <c:pt idx="2">
                  <c:v>1.036868</c:v>
                </c:pt>
                <c:pt idx="3">
                  <c:v>-0.03514101</c:v>
                </c:pt>
                <c:pt idx="4">
                  <c:v>0.913545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Result_HCMQAP!$B$9:$F$9</c:f>
              <c:numCache>
                <c:ptCount val="5"/>
                <c:pt idx="0">
                  <c:v>0.1972013</c:v>
                </c:pt>
                <c:pt idx="1">
                  <c:v>-1.030893</c:v>
                </c:pt>
                <c:pt idx="2">
                  <c:v>-0.5483637</c:v>
                </c:pt>
                <c:pt idx="3">
                  <c:v>-0.3823892</c:v>
                </c:pt>
                <c:pt idx="4">
                  <c:v>-1.08338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Result_HCMQAP!$B$24:$F$24</c:f>
              <c:numCache>
                <c:ptCount val="5"/>
                <c:pt idx="0">
                  <c:v>-1.365013</c:v>
                </c:pt>
                <c:pt idx="1">
                  <c:v>-3.847354</c:v>
                </c:pt>
                <c:pt idx="2">
                  <c:v>-3.942995</c:v>
                </c:pt>
                <c:pt idx="3">
                  <c:v>-3.737692</c:v>
                </c:pt>
                <c:pt idx="4">
                  <c:v>1.241182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Result_HCMQAP!$B$10:$F$10</c:f>
              <c:numCache>
                <c:ptCount val="5"/>
                <c:pt idx="0">
                  <c:v>-0.8619633</c:v>
                </c:pt>
                <c:pt idx="1">
                  <c:v>-0.2457349</c:v>
                </c:pt>
                <c:pt idx="2">
                  <c:v>-0.5546501</c:v>
                </c:pt>
                <c:pt idx="3">
                  <c:v>-0.32252</c:v>
                </c:pt>
                <c:pt idx="4">
                  <c:v>-1.362205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Result_HCMQAP!$B$25:$F$25</c:f>
              <c:numCache>
                <c:ptCount val="5"/>
                <c:pt idx="0">
                  <c:v>-0.7965387</c:v>
                </c:pt>
                <c:pt idx="1">
                  <c:v>-0.4727227</c:v>
                </c:pt>
                <c:pt idx="2">
                  <c:v>-0.4555691</c:v>
                </c:pt>
                <c:pt idx="3">
                  <c:v>-1.316187</c:v>
                </c:pt>
                <c:pt idx="4">
                  <c:v>-2.432095</c:v>
                </c:pt>
              </c:numCache>
            </c:numRef>
          </c:val>
          <c:smooth val="0"/>
        </c:ser>
        <c:marker val="1"/>
        <c:axId val="49261425"/>
        <c:axId val="27856966"/>
      </c:lineChart>
      <c:catAx>
        <c:axId val="492614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856966"/>
        <c:crosses val="autoZero"/>
        <c:auto val="1"/>
        <c:lblOffset val="100"/>
        <c:noMultiLvlLbl val="0"/>
      </c:catAx>
      <c:valAx>
        <c:axId val="27856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26142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-0.002265</v>
      </c>
      <c r="C4" s="12">
        <v>-0.003751</v>
      </c>
      <c r="D4" s="12">
        <v>-0.003753</v>
      </c>
      <c r="E4" s="12">
        <v>-0.003752</v>
      </c>
      <c r="F4" s="24">
        <v>-0.00208</v>
      </c>
      <c r="G4" s="34">
        <v>-0.011699</v>
      </c>
    </row>
    <row r="5" spans="1:7" ht="12.75" thickBot="1">
      <c r="A5" s="44" t="s">
        <v>13</v>
      </c>
      <c r="B5" s="45">
        <v>-1.435226</v>
      </c>
      <c r="C5" s="46">
        <v>-0.112205</v>
      </c>
      <c r="D5" s="46">
        <v>1.54155</v>
      </c>
      <c r="E5" s="46">
        <v>-0.224412</v>
      </c>
      <c r="F5" s="47">
        <v>-0.539577</v>
      </c>
      <c r="G5" s="48">
        <v>6.707417</v>
      </c>
    </row>
    <row r="6" spans="1:7" ht="12.75" thickTop="1">
      <c r="A6" s="6" t="s">
        <v>14</v>
      </c>
      <c r="B6" s="39">
        <v>-4.671832</v>
      </c>
      <c r="C6" s="40">
        <v>82.83515</v>
      </c>
      <c r="D6" s="40">
        <v>-121.3139</v>
      </c>
      <c r="E6" s="40">
        <v>46.68207</v>
      </c>
      <c r="F6" s="41">
        <v>-9.615837</v>
      </c>
      <c r="G6" s="42">
        <v>0.00268376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3.528703</v>
      </c>
      <c r="C8" s="13">
        <v>3.34904</v>
      </c>
      <c r="D8" s="13">
        <v>2.345138</v>
      </c>
      <c r="E8" s="13">
        <v>3.094822</v>
      </c>
      <c r="F8" s="25">
        <v>-2.416866</v>
      </c>
      <c r="G8" s="35">
        <v>2.303779</v>
      </c>
    </row>
    <row r="9" spans="1:7" ht="12">
      <c r="A9" s="20" t="s">
        <v>17</v>
      </c>
      <c r="B9" s="29">
        <v>0.1972013</v>
      </c>
      <c r="C9" s="13">
        <v>-1.030893</v>
      </c>
      <c r="D9" s="13">
        <v>-0.5483637</v>
      </c>
      <c r="E9" s="13">
        <v>-0.3823892</v>
      </c>
      <c r="F9" s="25">
        <v>-1.08338</v>
      </c>
      <c r="G9" s="35">
        <v>-0.5876598</v>
      </c>
    </row>
    <row r="10" spans="1:7" ht="12">
      <c r="A10" s="20" t="s">
        <v>18</v>
      </c>
      <c r="B10" s="29">
        <v>-0.8619633</v>
      </c>
      <c r="C10" s="13">
        <v>-0.2457349</v>
      </c>
      <c r="D10" s="13">
        <v>-0.5546501</v>
      </c>
      <c r="E10" s="13">
        <v>-0.32252</v>
      </c>
      <c r="F10" s="25">
        <v>-1.362205</v>
      </c>
      <c r="G10" s="35">
        <v>-0.5768601</v>
      </c>
    </row>
    <row r="11" spans="1:7" ht="12">
      <c r="A11" s="21" t="s">
        <v>19</v>
      </c>
      <c r="B11" s="31">
        <v>4.304038</v>
      </c>
      <c r="C11" s="15">
        <v>3.230845</v>
      </c>
      <c r="D11" s="15">
        <v>2.732346</v>
      </c>
      <c r="E11" s="15">
        <v>3.14637</v>
      </c>
      <c r="F11" s="27">
        <v>14.91668</v>
      </c>
      <c r="G11" s="37">
        <v>4.804262</v>
      </c>
    </row>
    <row r="12" spans="1:7" ht="12">
      <c r="A12" s="20" t="s">
        <v>20</v>
      </c>
      <c r="B12" s="29">
        <v>-0.1071495</v>
      </c>
      <c r="C12" s="13">
        <v>0.386688</v>
      </c>
      <c r="D12" s="13">
        <v>0.396156</v>
      </c>
      <c r="E12" s="13">
        <v>0.2727662</v>
      </c>
      <c r="F12" s="25">
        <v>0.0684011</v>
      </c>
      <c r="G12" s="35">
        <v>0.2474419</v>
      </c>
    </row>
    <row r="13" spans="1:7" ht="12">
      <c r="A13" s="20" t="s">
        <v>21</v>
      </c>
      <c r="B13" s="29">
        <v>-0.08250199</v>
      </c>
      <c r="C13" s="13">
        <v>-0.1561827</v>
      </c>
      <c r="D13" s="13">
        <v>-0.04754073</v>
      </c>
      <c r="E13" s="13">
        <v>0.02326312</v>
      </c>
      <c r="F13" s="25">
        <v>0.06522727</v>
      </c>
      <c r="G13" s="35">
        <v>-0.04669871</v>
      </c>
    </row>
    <row r="14" spans="1:7" ht="12">
      <c r="A14" s="20" t="s">
        <v>22</v>
      </c>
      <c r="B14" s="29">
        <v>-0.04828509</v>
      </c>
      <c r="C14" s="13">
        <v>0.04022203</v>
      </c>
      <c r="D14" s="13">
        <v>-0.06346858</v>
      </c>
      <c r="E14" s="13">
        <v>0.03336904</v>
      </c>
      <c r="F14" s="25">
        <v>0.08846516</v>
      </c>
      <c r="G14" s="35">
        <v>0.007211939</v>
      </c>
    </row>
    <row r="15" spans="1:7" ht="12">
      <c r="A15" s="21" t="s">
        <v>23</v>
      </c>
      <c r="B15" s="31">
        <v>-0.2763809</v>
      </c>
      <c r="C15" s="15">
        <v>-0.1039541</v>
      </c>
      <c r="D15" s="15">
        <v>-0.1072943</v>
      </c>
      <c r="E15" s="15">
        <v>-0.1262336</v>
      </c>
      <c r="F15" s="27">
        <v>-0.3399393</v>
      </c>
      <c r="G15" s="37">
        <v>-0.1665937</v>
      </c>
    </row>
    <row r="16" spans="1:7" ht="12">
      <c r="A16" s="20" t="s">
        <v>24</v>
      </c>
      <c r="B16" s="29">
        <v>-0.03829511</v>
      </c>
      <c r="C16" s="13">
        <v>-0.01319003</v>
      </c>
      <c r="D16" s="13">
        <v>0.006109325</v>
      </c>
      <c r="E16" s="13">
        <v>-0.01090286</v>
      </c>
      <c r="F16" s="25">
        <v>-0.05804268</v>
      </c>
      <c r="G16" s="35">
        <v>-0.01761897</v>
      </c>
    </row>
    <row r="17" spans="1:7" ht="12">
      <c r="A17" s="20" t="s">
        <v>25</v>
      </c>
      <c r="B17" s="29">
        <v>-0.04348768</v>
      </c>
      <c r="C17" s="13">
        <v>-0.02579934</v>
      </c>
      <c r="D17" s="13">
        <v>-0.02461984</v>
      </c>
      <c r="E17" s="13">
        <v>-0.02789315</v>
      </c>
      <c r="F17" s="25">
        <v>-0.06240036</v>
      </c>
      <c r="G17" s="35">
        <v>-0.03346717</v>
      </c>
    </row>
    <row r="18" spans="1:7" ht="12">
      <c r="A18" s="20" t="s">
        <v>26</v>
      </c>
      <c r="B18" s="29">
        <v>0.04640846</v>
      </c>
      <c r="C18" s="13">
        <v>0.01284388</v>
      </c>
      <c r="D18" s="13">
        <v>0.04378517</v>
      </c>
      <c r="E18" s="13">
        <v>0.02197398</v>
      </c>
      <c r="F18" s="25">
        <v>-0.01580033</v>
      </c>
      <c r="G18" s="35">
        <v>0.02355127</v>
      </c>
    </row>
    <row r="19" spans="1:7" ht="12">
      <c r="A19" s="21" t="s">
        <v>27</v>
      </c>
      <c r="B19" s="31">
        <v>-0.2028444</v>
      </c>
      <c r="C19" s="15">
        <v>-0.1805659</v>
      </c>
      <c r="D19" s="15">
        <v>-0.1793037</v>
      </c>
      <c r="E19" s="15">
        <v>-0.1737923</v>
      </c>
      <c r="F19" s="27">
        <v>-0.1396178</v>
      </c>
      <c r="G19" s="37">
        <v>-0.176409</v>
      </c>
    </row>
    <row r="20" spans="1:7" ht="12.75" thickBot="1">
      <c r="A20" s="44" t="s">
        <v>28</v>
      </c>
      <c r="B20" s="45">
        <v>-0.001180412</v>
      </c>
      <c r="C20" s="46">
        <v>-0.006920897</v>
      </c>
      <c r="D20" s="46">
        <v>-0.009643517</v>
      </c>
      <c r="E20" s="46">
        <v>-0.005477156</v>
      </c>
      <c r="F20" s="47">
        <v>-0.004598879</v>
      </c>
      <c r="G20" s="48">
        <v>-0.006086089</v>
      </c>
    </row>
    <row r="21" spans="1:7" ht="12.75" thickTop="1">
      <c r="A21" s="6" t="s">
        <v>29</v>
      </c>
      <c r="B21" s="39">
        <v>-10.5126</v>
      </c>
      <c r="C21" s="40">
        <v>35.35146</v>
      </c>
      <c r="D21" s="40">
        <v>13.74847</v>
      </c>
      <c r="E21" s="40">
        <v>2.736649</v>
      </c>
      <c r="F21" s="41">
        <v>-81.83569</v>
      </c>
      <c r="G21" s="43">
        <v>0.03060949</v>
      </c>
    </row>
    <row r="22" spans="1:7" ht="12">
      <c r="A22" s="20" t="s">
        <v>30</v>
      </c>
      <c r="B22" s="29">
        <v>-28.70459</v>
      </c>
      <c r="C22" s="13">
        <v>-2.244091</v>
      </c>
      <c r="D22" s="13">
        <v>30.8311</v>
      </c>
      <c r="E22" s="13">
        <v>-4.488236</v>
      </c>
      <c r="F22" s="25">
        <v>-10.79155</v>
      </c>
      <c r="G22" s="36">
        <v>0</v>
      </c>
    </row>
    <row r="23" spans="1:7" ht="12">
      <c r="A23" s="20" t="s">
        <v>31</v>
      </c>
      <c r="B23" s="29">
        <v>-4.376739</v>
      </c>
      <c r="C23" s="13">
        <v>-3.386148</v>
      </c>
      <c r="D23" s="13">
        <v>-3.758537</v>
      </c>
      <c r="E23" s="13">
        <v>-5.066228</v>
      </c>
      <c r="F23" s="25">
        <v>3.848973</v>
      </c>
      <c r="G23" s="35">
        <v>-3.059171</v>
      </c>
    </row>
    <row r="24" spans="1:7" ht="12">
      <c r="A24" s="20" t="s">
        <v>32</v>
      </c>
      <c r="B24" s="29">
        <v>-1.365013</v>
      </c>
      <c r="C24" s="13">
        <v>-3.847354</v>
      </c>
      <c r="D24" s="13">
        <v>-3.942995</v>
      </c>
      <c r="E24" s="13">
        <v>-3.737692</v>
      </c>
      <c r="F24" s="25">
        <v>1.241182</v>
      </c>
      <c r="G24" s="35">
        <v>-2.805225</v>
      </c>
    </row>
    <row r="25" spans="1:7" ht="12">
      <c r="A25" s="20" t="s">
        <v>33</v>
      </c>
      <c r="B25" s="29">
        <v>-0.7965387</v>
      </c>
      <c r="C25" s="13">
        <v>-0.4727227</v>
      </c>
      <c r="D25" s="13">
        <v>-0.4555691</v>
      </c>
      <c r="E25" s="13">
        <v>-1.316187</v>
      </c>
      <c r="F25" s="25">
        <v>-2.432095</v>
      </c>
      <c r="G25" s="35">
        <v>-0.9796223</v>
      </c>
    </row>
    <row r="26" spans="1:7" ht="12">
      <c r="A26" s="21" t="s">
        <v>34</v>
      </c>
      <c r="B26" s="31">
        <v>1.103069</v>
      </c>
      <c r="C26" s="15">
        <v>0.7613946</v>
      </c>
      <c r="D26" s="15">
        <v>1.036868</v>
      </c>
      <c r="E26" s="15">
        <v>-0.03514101</v>
      </c>
      <c r="F26" s="27">
        <v>0.913545</v>
      </c>
      <c r="G26" s="37">
        <v>0.7057177</v>
      </c>
    </row>
    <row r="27" spans="1:7" ht="12">
      <c r="A27" s="20" t="s">
        <v>35</v>
      </c>
      <c r="B27" s="29">
        <v>-0.2118935</v>
      </c>
      <c r="C27" s="13">
        <v>0.02480162</v>
      </c>
      <c r="D27" s="13">
        <v>0.09488807</v>
      </c>
      <c r="E27" s="13">
        <v>0.1171976</v>
      </c>
      <c r="F27" s="25">
        <v>0.08396915</v>
      </c>
      <c r="G27" s="35">
        <v>0.03738653</v>
      </c>
    </row>
    <row r="28" spans="1:7" ht="12">
      <c r="A28" s="20" t="s">
        <v>36</v>
      </c>
      <c r="B28" s="29">
        <v>0.07769393</v>
      </c>
      <c r="C28" s="13">
        <v>-0.4696832</v>
      </c>
      <c r="D28" s="13">
        <v>-0.3285709</v>
      </c>
      <c r="E28" s="13">
        <v>-0.3122599</v>
      </c>
      <c r="F28" s="25">
        <v>0.1872718</v>
      </c>
      <c r="G28" s="35">
        <v>-0.230827</v>
      </c>
    </row>
    <row r="29" spans="1:7" ht="12">
      <c r="A29" s="20" t="s">
        <v>37</v>
      </c>
      <c r="B29" s="29">
        <v>-0.05880969</v>
      </c>
      <c r="C29" s="13">
        <v>0.03610081</v>
      </c>
      <c r="D29" s="13">
        <v>-0.03074497</v>
      </c>
      <c r="E29" s="13">
        <v>-0.002291937</v>
      </c>
      <c r="F29" s="25">
        <v>0.08259148</v>
      </c>
      <c r="G29" s="35">
        <v>0.003204728</v>
      </c>
    </row>
    <row r="30" spans="1:7" ht="12">
      <c r="A30" s="21" t="s">
        <v>38</v>
      </c>
      <c r="B30" s="31">
        <v>0.2259119</v>
      </c>
      <c r="C30" s="15">
        <v>0.1087951</v>
      </c>
      <c r="D30" s="15">
        <v>0.1862871</v>
      </c>
      <c r="E30" s="15">
        <v>0.06972814</v>
      </c>
      <c r="F30" s="27">
        <v>0.2420656</v>
      </c>
      <c r="G30" s="37">
        <v>0.1528267</v>
      </c>
    </row>
    <row r="31" spans="1:7" ht="12">
      <c r="A31" s="20" t="s">
        <v>39</v>
      </c>
      <c r="B31" s="29">
        <v>0.01140417</v>
      </c>
      <c r="C31" s="13">
        <v>0.00268331</v>
      </c>
      <c r="D31" s="13">
        <v>0.01711278</v>
      </c>
      <c r="E31" s="13">
        <v>0.03695045</v>
      </c>
      <c r="F31" s="25">
        <v>0.07084283</v>
      </c>
      <c r="G31" s="35">
        <v>0.0247493</v>
      </c>
    </row>
    <row r="32" spans="1:7" ht="12">
      <c r="A32" s="20" t="s">
        <v>40</v>
      </c>
      <c r="B32" s="29">
        <v>0.002336556</v>
      </c>
      <c r="C32" s="13">
        <v>-0.0191176</v>
      </c>
      <c r="D32" s="13">
        <v>0.003359852</v>
      </c>
      <c r="E32" s="13">
        <v>-0.01796589</v>
      </c>
      <c r="F32" s="25">
        <v>0.00987275</v>
      </c>
      <c r="G32" s="35">
        <v>-0.006450261</v>
      </c>
    </row>
    <row r="33" spans="1:7" ht="12">
      <c r="A33" s="20" t="s">
        <v>41</v>
      </c>
      <c r="B33" s="29">
        <v>0.1234723</v>
      </c>
      <c r="C33" s="13">
        <v>0.1019753</v>
      </c>
      <c r="D33" s="13">
        <v>0.1044375</v>
      </c>
      <c r="E33" s="13">
        <v>0.1202469</v>
      </c>
      <c r="F33" s="25">
        <v>0.1149888</v>
      </c>
      <c r="G33" s="35">
        <v>0.1118147</v>
      </c>
    </row>
    <row r="34" spans="1:7" ht="12">
      <c r="A34" s="21" t="s">
        <v>42</v>
      </c>
      <c r="B34" s="31">
        <v>0.007128744</v>
      </c>
      <c r="C34" s="15">
        <v>0.003053283</v>
      </c>
      <c r="D34" s="15">
        <v>0.01229989</v>
      </c>
      <c r="E34" s="15">
        <v>0.007255087</v>
      </c>
      <c r="F34" s="27">
        <v>-0.03252965</v>
      </c>
      <c r="G34" s="37">
        <v>0.002159995</v>
      </c>
    </row>
    <row r="35" spans="1:7" ht="12.75" thickBot="1">
      <c r="A35" s="22" t="s">
        <v>43</v>
      </c>
      <c r="B35" s="32">
        <v>-0.003202489</v>
      </c>
      <c r="C35" s="16">
        <v>-0.005934188</v>
      </c>
      <c r="D35" s="16">
        <v>-0.004219312</v>
      </c>
      <c r="E35" s="16">
        <v>-0.005933617</v>
      </c>
      <c r="F35" s="28">
        <v>0.008763007</v>
      </c>
      <c r="G35" s="38">
        <v>-0.003164822</v>
      </c>
    </row>
    <row r="36" spans="1:7" ht="12">
      <c r="A36" s="4" t="s">
        <v>44</v>
      </c>
      <c r="B36" s="3">
        <v>19.84253</v>
      </c>
      <c r="C36" s="3">
        <v>19.84863</v>
      </c>
      <c r="D36" s="3">
        <v>19.86389</v>
      </c>
      <c r="E36" s="3">
        <v>19.87</v>
      </c>
      <c r="F36" s="3">
        <v>19.88831</v>
      </c>
      <c r="G36" s="3"/>
    </row>
    <row r="37" spans="1:6" ht="12">
      <c r="A37" s="4" t="s">
        <v>45</v>
      </c>
      <c r="B37" s="2">
        <v>0.3967285</v>
      </c>
      <c r="C37" s="2">
        <v>0.3855387</v>
      </c>
      <c r="D37" s="2">
        <v>0.3890991</v>
      </c>
      <c r="E37" s="2">
        <v>0.3916423</v>
      </c>
      <c r="F37" s="2">
        <v>0.398763</v>
      </c>
    </row>
    <row r="38" spans="1:7" ht="12">
      <c r="A38" s="4" t="s">
        <v>53</v>
      </c>
      <c r="B38" s="2">
        <v>0</v>
      </c>
      <c r="C38" s="2">
        <v>-0.0001408063</v>
      </c>
      <c r="D38" s="2">
        <v>0.0002061597</v>
      </c>
      <c r="E38" s="2">
        <v>-7.935741E-05</v>
      </c>
      <c r="F38" s="2">
        <v>1.619677E-05</v>
      </c>
      <c r="G38" s="2">
        <v>0.0003199962</v>
      </c>
    </row>
    <row r="39" spans="1:7" ht="12.75" thickBot="1">
      <c r="A39" s="4" t="s">
        <v>54</v>
      </c>
      <c r="B39" s="2">
        <v>1.789406E-05</v>
      </c>
      <c r="C39" s="2">
        <v>-6.012907E-05</v>
      </c>
      <c r="D39" s="2">
        <v>-2.400801E-05</v>
      </c>
      <c r="E39" s="2">
        <v>0</v>
      </c>
      <c r="F39" s="2">
        <v>0.0001391382</v>
      </c>
      <c r="G39" s="2">
        <v>0.001082785</v>
      </c>
    </row>
    <row r="40" spans="2:7" ht="12.75" thickBot="1">
      <c r="B40" s="7" t="s">
        <v>46</v>
      </c>
      <c r="C40" s="18">
        <v>-0.003752</v>
      </c>
      <c r="D40" s="17" t="s">
        <v>47</v>
      </c>
      <c r="E40" s="18">
        <v>3.118112</v>
      </c>
      <c r="F40" s="17" t="s">
        <v>48</v>
      </c>
      <c r="G40" s="8">
        <v>55.028439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0.002265</v>
      </c>
      <c r="C4">
        <v>0.003751</v>
      </c>
      <c r="D4">
        <v>0.003753</v>
      </c>
      <c r="E4">
        <v>0.003752</v>
      </c>
      <c r="F4">
        <v>0.00208</v>
      </c>
      <c r="G4">
        <v>0.011699</v>
      </c>
    </row>
    <row r="5" spans="1:7" ht="12.75">
      <c r="A5" t="s">
        <v>13</v>
      </c>
      <c r="B5">
        <v>-1.435226</v>
      </c>
      <c r="C5">
        <v>-0.112205</v>
      </c>
      <c r="D5">
        <v>1.54155</v>
      </c>
      <c r="E5">
        <v>-0.224412</v>
      </c>
      <c r="F5">
        <v>-0.539577</v>
      </c>
      <c r="G5">
        <v>6.707417</v>
      </c>
    </row>
    <row r="6" spans="1:7" ht="12.75">
      <c r="A6" t="s">
        <v>14</v>
      </c>
      <c r="B6" s="49">
        <v>-4.671832</v>
      </c>
      <c r="C6" s="49">
        <v>82.83515</v>
      </c>
      <c r="D6" s="49">
        <v>-121.3139</v>
      </c>
      <c r="E6" s="49">
        <v>46.68207</v>
      </c>
      <c r="F6" s="49">
        <v>-9.615837</v>
      </c>
      <c r="G6" s="49">
        <v>0.00268376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3.528703</v>
      </c>
      <c r="C8" s="49">
        <v>3.34904</v>
      </c>
      <c r="D8" s="49">
        <v>2.345138</v>
      </c>
      <c r="E8" s="49">
        <v>3.094822</v>
      </c>
      <c r="F8" s="49">
        <v>-2.416866</v>
      </c>
      <c r="G8" s="49">
        <v>2.303779</v>
      </c>
    </row>
    <row r="9" spans="1:7" ht="12.75">
      <c r="A9" t="s">
        <v>17</v>
      </c>
      <c r="B9" s="49">
        <v>0.1972013</v>
      </c>
      <c r="C9" s="49">
        <v>-1.030893</v>
      </c>
      <c r="D9" s="49">
        <v>-0.5483637</v>
      </c>
      <c r="E9" s="49">
        <v>-0.3823892</v>
      </c>
      <c r="F9" s="49">
        <v>-1.08338</v>
      </c>
      <c r="G9" s="49">
        <v>-0.5876598</v>
      </c>
    </row>
    <row r="10" spans="1:7" ht="12.75">
      <c r="A10" t="s">
        <v>18</v>
      </c>
      <c r="B10" s="49">
        <v>-0.8619633</v>
      </c>
      <c r="C10" s="49">
        <v>-0.2457349</v>
      </c>
      <c r="D10" s="49">
        <v>-0.5546501</v>
      </c>
      <c r="E10" s="49">
        <v>-0.32252</v>
      </c>
      <c r="F10" s="49">
        <v>-1.362205</v>
      </c>
      <c r="G10" s="49">
        <v>-0.5768601</v>
      </c>
    </row>
    <row r="11" spans="1:7" ht="12.75">
      <c r="A11" t="s">
        <v>19</v>
      </c>
      <c r="B11" s="49">
        <v>4.304038</v>
      </c>
      <c r="C11" s="49">
        <v>3.230845</v>
      </c>
      <c r="D11" s="49">
        <v>2.732346</v>
      </c>
      <c r="E11" s="49">
        <v>3.14637</v>
      </c>
      <c r="F11" s="49">
        <v>14.91668</v>
      </c>
      <c r="G11" s="49">
        <v>4.804262</v>
      </c>
    </row>
    <row r="12" spans="1:7" ht="12.75">
      <c r="A12" t="s">
        <v>20</v>
      </c>
      <c r="B12" s="49">
        <v>-0.1071495</v>
      </c>
      <c r="C12" s="49">
        <v>0.386688</v>
      </c>
      <c r="D12" s="49">
        <v>0.396156</v>
      </c>
      <c r="E12" s="49">
        <v>0.2727662</v>
      </c>
      <c r="F12" s="49">
        <v>0.0684011</v>
      </c>
      <c r="G12" s="49">
        <v>0.2474419</v>
      </c>
    </row>
    <row r="13" spans="1:7" ht="12.75">
      <c r="A13" t="s">
        <v>21</v>
      </c>
      <c r="B13" s="49">
        <v>-0.08250199</v>
      </c>
      <c r="C13" s="49">
        <v>-0.1561827</v>
      </c>
      <c r="D13" s="49">
        <v>-0.04754073</v>
      </c>
      <c r="E13" s="49">
        <v>0.02326312</v>
      </c>
      <c r="F13" s="49">
        <v>0.06522727</v>
      </c>
      <c r="G13" s="49">
        <v>-0.04669871</v>
      </c>
    </row>
    <row r="14" spans="1:7" ht="12.75">
      <c r="A14" t="s">
        <v>22</v>
      </c>
      <c r="B14" s="49">
        <v>-0.04828509</v>
      </c>
      <c r="C14" s="49">
        <v>0.04022203</v>
      </c>
      <c r="D14" s="49">
        <v>-0.06346858</v>
      </c>
      <c r="E14" s="49">
        <v>0.03336904</v>
      </c>
      <c r="F14" s="49">
        <v>0.08846516</v>
      </c>
      <c r="G14" s="49">
        <v>0.007211939</v>
      </c>
    </row>
    <row r="15" spans="1:7" ht="12.75">
      <c r="A15" t="s">
        <v>23</v>
      </c>
      <c r="B15" s="49">
        <v>-0.2763809</v>
      </c>
      <c r="C15" s="49">
        <v>-0.1039541</v>
      </c>
      <c r="D15" s="49">
        <v>-0.1072943</v>
      </c>
      <c r="E15" s="49">
        <v>-0.1262336</v>
      </c>
      <c r="F15" s="49">
        <v>-0.3399393</v>
      </c>
      <c r="G15" s="49">
        <v>-0.1665937</v>
      </c>
    </row>
    <row r="16" spans="1:7" ht="12.75">
      <c r="A16" t="s">
        <v>24</v>
      </c>
      <c r="B16" s="49">
        <v>-0.03829511</v>
      </c>
      <c r="C16" s="49">
        <v>-0.01319003</v>
      </c>
      <c r="D16" s="49">
        <v>0.006109325</v>
      </c>
      <c r="E16" s="49">
        <v>-0.01090286</v>
      </c>
      <c r="F16" s="49">
        <v>-0.05804268</v>
      </c>
      <c r="G16" s="49">
        <v>-0.01761897</v>
      </c>
    </row>
    <row r="17" spans="1:7" ht="12.75">
      <c r="A17" t="s">
        <v>25</v>
      </c>
      <c r="B17" s="49">
        <v>-0.04348768</v>
      </c>
      <c r="C17" s="49">
        <v>-0.02579934</v>
      </c>
      <c r="D17" s="49">
        <v>-0.02461984</v>
      </c>
      <c r="E17" s="49">
        <v>-0.02789315</v>
      </c>
      <c r="F17" s="49">
        <v>-0.06240036</v>
      </c>
      <c r="G17" s="49">
        <v>-0.03346717</v>
      </c>
    </row>
    <row r="18" spans="1:7" ht="12.75">
      <c r="A18" t="s">
        <v>26</v>
      </c>
      <c r="B18" s="49">
        <v>0.04640846</v>
      </c>
      <c r="C18" s="49">
        <v>0.01284388</v>
      </c>
      <c r="D18" s="49">
        <v>0.04378517</v>
      </c>
      <c r="E18" s="49">
        <v>0.02197398</v>
      </c>
      <c r="F18" s="49">
        <v>-0.01580033</v>
      </c>
      <c r="G18" s="49">
        <v>0.02355127</v>
      </c>
    </row>
    <row r="19" spans="1:7" ht="12.75">
      <c r="A19" t="s">
        <v>27</v>
      </c>
      <c r="B19" s="49">
        <v>-0.2028444</v>
      </c>
      <c r="C19" s="49">
        <v>-0.1805659</v>
      </c>
      <c r="D19" s="49">
        <v>-0.1793037</v>
      </c>
      <c r="E19" s="49">
        <v>-0.1737923</v>
      </c>
      <c r="F19" s="49">
        <v>-0.1396178</v>
      </c>
      <c r="G19" s="49">
        <v>-0.176409</v>
      </c>
    </row>
    <row r="20" spans="1:7" ht="12.75">
      <c r="A20" t="s">
        <v>28</v>
      </c>
      <c r="B20" s="49">
        <v>-0.001180412</v>
      </c>
      <c r="C20" s="49">
        <v>-0.006920897</v>
      </c>
      <c r="D20" s="49">
        <v>-0.009643517</v>
      </c>
      <c r="E20" s="49">
        <v>-0.005477156</v>
      </c>
      <c r="F20" s="49">
        <v>-0.004598879</v>
      </c>
      <c r="G20" s="49">
        <v>-0.006086089</v>
      </c>
    </row>
    <row r="21" spans="1:7" ht="12.75">
      <c r="A21" t="s">
        <v>29</v>
      </c>
      <c r="B21" s="49">
        <v>-10.5126</v>
      </c>
      <c r="C21" s="49">
        <v>35.35146</v>
      </c>
      <c r="D21" s="49">
        <v>13.74847</v>
      </c>
      <c r="E21" s="49">
        <v>2.736649</v>
      </c>
      <c r="F21" s="49">
        <v>-81.83569</v>
      </c>
      <c r="G21" s="49">
        <v>0.03060949</v>
      </c>
    </row>
    <row r="22" spans="1:7" ht="12.75">
      <c r="A22" t="s">
        <v>30</v>
      </c>
      <c r="B22" s="49">
        <v>-28.70459</v>
      </c>
      <c r="C22" s="49">
        <v>-2.244091</v>
      </c>
      <c r="D22" s="49">
        <v>30.8311</v>
      </c>
      <c r="E22" s="49">
        <v>-4.488236</v>
      </c>
      <c r="F22" s="49">
        <v>-10.79155</v>
      </c>
      <c r="G22" s="49">
        <v>0</v>
      </c>
    </row>
    <row r="23" spans="1:7" ht="12.75">
      <c r="A23" t="s">
        <v>31</v>
      </c>
      <c r="B23" s="49">
        <v>-4.376739</v>
      </c>
      <c r="C23" s="49">
        <v>-3.386148</v>
      </c>
      <c r="D23" s="49">
        <v>-3.758537</v>
      </c>
      <c r="E23" s="49">
        <v>-5.066228</v>
      </c>
      <c r="F23" s="49">
        <v>3.848973</v>
      </c>
      <c r="G23" s="49">
        <v>-3.059171</v>
      </c>
    </row>
    <row r="24" spans="1:7" ht="12.75">
      <c r="A24" t="s">
        <v>32</v>
      </c>
      <c r="B24" s="49">
        <v>-1.365013</v>
      </c>
      <c r="C24" s="49">
        <v>-3.847354</v>
      </c>
      <c r="D24" s="49">
        <v>-3.942995</v>
      </c>
      <c r="E24" s="49">
        <v>-3.737692</v>
      </c>
      <c r="F24" s="49">
        <v>1.241182</v>
      </c>
      <c r="G24" s="49">
        <v>-2.805225</v>
      </c>
    </row>
    <row r="25" spans="1:7" ht="12.75">
      <c r="A25" t="s">
        <v>33</v>
      </c>
      <c r="B25" s="49">
        <v>-0.7965387</v>
      </c>
      <c r="C25" s="49">
        <v>-0.4727227</v>
      </c>
      <c r="D25" s="49">
        <v>-0.4555691</v>
      </c>
      <c r="E25" s="49">
        <v>-1.316187</v>
      </c>
      <c r="F25" s="49">
        <v>-2.432095</v>
      </c>
      <c r="G25" s="49">
        <v>-0.9796223</v>
      </c>
    </row>
    <row r="26" spans="1:7" ht="12.75">
      <c r="A26" t="s">
        <v>34</v>
      </c>
      <c r="B26" s="49">
        <v>1.103069</v>
      </c>
      <c r="C26" s="49">
        <v>0.7613946</v>
      </c>
      <c r="D26" s="49">
        <v>1.036868</v>
      </c>
      <c r="E26" s="49">
        <v>-0.03514101</v>
      </c>
      <c r="F26" s="49">
        <v>0.913545</v>
      </c>
      <c r="G26" s="49">
        <v>0.7057177</v>
      </c>
    </row>
    <row r="27" spans="1:7" ht="12.75">
      <c r="A27" t="s">
        <v>35</v>
      </c>
      <c r="B27" s="49">
        <v>-0.2118935</v>
      </c>
      <c r="C27" s="49">
        <v>0.02480162</v>
      </c>
      <c r="D27" s="49">
        <v>0.09488807</v>
      </c>
      <c r="E27" s="49">
        <v>0.1171976</v>
      </c>
      <c r="F27" s="49">
        <v>0.08396915</v>
      </c>
      <c r="G27" s="49">
        <v>0.03738653</v>
      </c>
    </row>
    <row r="28" spans="1:7" ht="12.75">
      <c r="A28" t="s">
        <v>36</v>
      </c>
      <c r="B28" s="49">
        <v>0.07769393</v>
      </c>
      <c r="C28" s="49">
        <v>-0.4696832</v>
      </c>
      <c r="D28" s="49">
        <v>-0.3285709</v>
      </c>
      <c r="E28" s="49">
        <v>-0.3122599</v>
      </c>
      <c r="F28" s="49">
        <v>0.1872718</v>
      </c>
      <c r="G28" s="49">
        <v>-0.230827</v>
      </c>
    </row>
    <row r="29" spans="1:7" ht="12.75">
      <c r="A29" t="s">
        <v>37</v>
      </c>
      <c r="B29" s="49">
        <v>-0.05880969</v>
      </c>
      <c r="C29" s="49">
        <v>0.03610081</v>
      </c>
      <c r="D29" s="49">
        <v>-0.03074497</v>
      </c>
      <c r="E29" s="49">
        <v>-0.002291937</v>
      </c>
      <c r="F29" s="49">
        <v>0.08259148</v>
      </c>
      <c r="G29" s="49">
        <v>0.003204728</v>
      </c>
    </row>
    <row r="30" spans="1:7" ht="12.75">
      <c r="A30" t="s">
        <v>38</v>
      </c>
      <c r="B30" s="49">
        <v>0.2259119</v>
      </c>
      <c r="C30" s="49">
        <v>0.1087951</v>
      </c>
      <c r="D30" s="49">
        <v>0.1862871</v>
      </c>
      <c r="E30" s="49">
        <v>0.06972814</v>
      </c>
      <c r="F30" s="49">
        <v>0.2420656</v>
      </c>
      <c r="G30" s="49">
        <v>0.1528267</v>
      </c>
    </row>
    <row r="31" spans="1:7" ht="12.75">
      <c r="A31" t="s">
        <v>39</v>
      </c>
      <c r="B31" s="49">
        <v>0.01140417</v>
      </c>
      <c r="C31" s="49">
        <v>0.00268331</v>
      </c>
      <c r="D31" s="49">
        <v>0.01711278</v>
      </c>
      <c r="E31" s="49">
        <v>0.03695045</v>
      </c>
      <c r="F31" s="49">
        <v>0.07084283</v>
      </c>
      <c r="G31" s="49">
        <v>0.0247493</v>
      </c>
    </row>
    <row r="32" spans="1:7" ht="12.75">
      <c r="A32" t="s">
        <v>40</v>
      </c>
      <c r="B32" s="49">
        <v>0.002336556</v>
      </c>
      <c r="C32" s="49">
        <v>-0.0191176</v>
      </c>
      <c r="D32" s="49">
        <v>0.003359852</v>
      </c>
      <c r="E32" s="49">
        <v>-0.01796589</v>
      </c>
      <c r="F32" s="49">
        <v>0.00987275</v>
      </c>
      <c r="G32" s="49">
        <v>-0.006450261</v>
      </c>
    </row>
    <row r="33" spans="1:7" ht="12.75">
      <c r="A33" t="s">
        <v>41</v>
      </c>
      <c r="B33" s="49">
        <v>0.1234723</v>
      </c>
      <c r="C33" s="49">
        <v>0.1019753</v>
      </c>
      <c r="D33" s="49">
        <v>0.1044375</v>
      </c>
      <c r="E33" s="49">
        <v>0.1202469</v>
      </c>
      <c r="F33" s="49">
        <v>0.1149888</v>
      </c>
      <c r="G33" s="49">
        <v>0.1118147</v>
      </c>
    </row>
    <row r="34" spans="1:7" ht="12.75">
      <c r="A34" t="s">
        <v>42</v>
      </c>
      <c r="B34" s="49">
        <v>0.007128744</v>
      </c>
      <c r="C34" s="49">
        <v>0.003053283</v>
      </c>
      <c r="D34" s="49">
        <v>0.01229989</v>
      </c>
      <c r="E34" s="49">
        <v>0.007255087</v>
      </c>
      <c r="F34" s="49">
        <v>-0.03252965</v>
      </c>
      <c r="G34" s="49">
        <v>0.002159995</v>
      </c>
    </row>
    <row r="35" spans="1:7" ht="12.75">
      <c r="A35" t="s">
        <v>43</v>
      </c>
      <c r="B35" s="49">
        <v>-0.003202489</v>
      </c>
      <c r="C35" s="49">
        <v>-0.005934188</v>
      </c>
      <c r="D35" s="49">
        <v>-0.004219312</v>
      </c>
      <c r="E35" s="49">
        <v>-0.005933617</v>
      </c>
      <c r="F35" s="49">
        <v>0.008763007</v>
      </c>
      <c r="G35" s="49">
        <v>-0.003164822</v>
      </c>
    </row>
    <row r="36" spans="1:6" ht="12.75">
      <c r="A36" t="s">
        <v>44</v>
      </c>
      <c r="B36" s="49">
        <v>19.84253</v>
      </c>
      <c r="C36" s="49">
        <v>19.84863</v>
      </c>
      <c r="D36" s="49">
        <v>19.86389</v>
      </c>
      <c r="E36" s="49">
        <v>19.87</v>
      </c>
      <c r="F36" s="49">
        <v>19.88831</v>
      </c>
    </row>
    <row r="37" spans="1:6" ht="12.75">
      <c r="A37" t="s">
        <v>45</v>
      </c>
      <c r="B37" s="49">
        <v>0.3967285</v>
      </c>
      <c r="C37" s="49">
        <v>0.3855387</v>
      </c>
      <c r="D37" s="49">
        <v>0.3890991</v>
      </c>
      <c r="E37" s="49">
        <v>0.3916423</v>
      </c>
      <c r="F37" s="49">
        <v>0.398763</v>
      </c>
    </row>
    <row r="38" spans="1:7" ht="12.75">
      <c r="A38" t="s">
        <v>55</v>
      </c>
      <c r="B38" s="49">
        <v>0</v>
      </c>
      <c r="C38" s="49">
        <v>-0.0001408063</v>
      </c>
      <c r="D38" s="49">
        <v>0.0002061597</v>
      </c>
      <c r="E38" s="49">
        <v>-7.935741E-05</v>
      </c>
      <c r="F38" s="49">
        <v>1.619677E-05</v>
      </c>
      <c r="G38" s="49">
        <v>0.0003199962</v>
      </c>
    </row>
    <row r="39" spans="1:7" ht="12.75">
      <c r="A39" t="s">
        <v>56</v>
      </c>
      <c r="B39" s="49">
        <v>1.789406E-05</v>
      </c>
      <c r="C39" s="49">
        <v>-6.012907E-05</v>
      </c>
      <c r="D39" s="49">
        <v>-2.400801E-05</v>
      </c>
      <c r="E39" s="49">
        <v>0</v>
      </c>
      <c r="F39" s="49">
        <v>0.0001391382</v>
      </c>
      <c r="G39" s="49">
        <v>0.001082785</v>
      </c>
    </row>
    <row r="40" spans="2:7" ht="12.75">
      <c r="B40" t="s">
        <v>46</v>
      </c>
      <c r="C40">
        <v>-0.003752</v>
      </c>
      <c r="D40" t="s">
        <v>47</v>
      </c>
      <c r="E40">
        <v>3.118112</v>
      </c>
      <c r="F40" t="s">
        <v>48</v>
      </c>
      <c r="G40">
        <v>55.028439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7.890750205506746E-06</v>
      </c>
      <c r="C50">
        <f>-0.017/(C7*C7+C22*C22)*(C21*C22+C6*C7)</f>
        <v>-0.00014080626148722705</v>
      </c>
      <c r="D50">
        <f>-0.017/(D7*D7+D22*D22)*(D21*D22+D6*D7)</f>
        <v>0.00020615961065887118</v>
      </c>
      <c r="E50">
        <f>-0.017/(E7*E7+E22*E22)*(E21*E22+E6*E7)</f>
        <v>-7.935741495051872E-05</v>
      </c>
      <c r="F50">
        <f>-0.017/(F7*F7+F22*F22)*(F21*F22+F6*F7)</f>
        <v>1.6196771267765463E-05</v>
      </c>
      <c r="G50">
        <f>(B50*B$4+C50*C$4+D50*D$4+E50*E$4+F50*F$4)/SUM(B$4:F$4)</f>
        <v>-4.066761603528444E-08</v>
      </c>
    </row>
    <row r="51" spans="1:7" ht="12.75">
      <c r="A51" t="s">
        <v>59</v>
      </c>
      <c r="B51">
        <f>-0.017/(B7*B7+B22*B22)*(B21*B7-B6*B22)</f>
        <v>1.789407007494415E-05</v>
      </c>
      <c r="C51">
        <f>-0.017/(C7*C7+C22*C22)*(C21*C7-C6*C22)</f>
        <v>-6.0129080206414725E-05</v>
      </c>
      <c r="D51">
        <f>-0.017/(D7*D7+D22*D22)*(D21*D7-D6*D22)</f>
        <v>-2.400801175721847E-05</v>
      </c>
      <c r="E51">
        <f>-0.017/(E7*E7+E22*E22)*(E21*E7-E6*E22)</f>
        <v>-4.687920780664786E-06</v>
      </c>
      <c r="F51">
        <f>-0.017/(F7*F7+F22*F22)*(F21*F7-F6*F22)</f>
        <v>0.00013913815182669748</v>
      </c>
      <c r="G51">
        <f>(B51*B$4+C51*C$4+D51*D$4+E51*E$4+F51*F$4)/SUM(B$4:F$4)</f>
        <v>-2.1139043836149065E-07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10000.012489622151</v>
      </c>
      <c r="C62">
        <f>C7+(2/0.017)*(C8*C50-C23*C51)</f>
        <v>9999.920568027452</v>
      </c>
      <c r="D62">
        <f>D7+(2/0.017)*(D8*D50-D23*D51)</f>
        <v>10000.046263263122</v>
      </c>
      <c r="E62">
        <f>E7+(2/0.017)*(E8*E50-E23*E51)</f>
        <v>9999.968312100098</v>
      </c>
      <c r="F62">
        <f>F7+(2/0.017)*(F8*F50-F23*F51)</f>
        <v>9999.932390068772</v>
      </c>
    </row>
    <row r="63" spans="1:6" ht="12.75">
      <c r="A63" t="s">
        <v>67</v>
      </c>
      <c r="B63">
        <f>B8+(3/0.017)*(B9*B50-B24*B51)</f>
        <v>3.5332880066718313</v>
      </c>
      <c r="C63">
        <f>C8+(3/0.017)*(C9*C50-C24*C51)</f>
        <v>3.3338314703661553</v>
      </c>
      <c r="D63">
        <f>D8+(3/0.017)*(D9*D50-D24*D51)</f>
        <v>2.3084826028452743</v>
      </c>
      <c r="E63">
        <f>E8+(3/0.017)*(E9*E50-E24*E51)</f>
        <v>3.097084955485613</v>
      </c>
      <c r="F63">
        <f>F8+(3/0.017)*(F9*F50-F24*F51)</f>
        <v>-2.450438298991171</v>
      </c>
    </row>
    <row r="64" spans="1:6" ht="12.75">
      <c r="A64" t="s">
        <v>68</v>
      </c>
      <c r="B64">
        <f>B9+(4/0.017)*(B10*B50-B25*B51)</f>
        <v>0.19895466052437427</v>
      </c>
      <c r="C64">
        <f>C9+(4/0.017)*(C10*C50-C25*C51)</f>
        <v>-1.029439674954766</v>
      </c>
      <c r="D64">
        <f>D9+(4/0.017)*(D10*D50-D25*D51)</f>
        <v>-0.5778422310533952</v>
      </c>
      <c r="E64">
        <f>E9+(4/0.017)*(E10*E50-E25*E51)</f>
        <v>-0.37781880633381165</v>
      </c>
      <c r="F64">
        <f>F9+(4/0.017)*(F10*F50-F25*F51)</f>
        <v>-1.00894849869126</v>
      </c>
    </row>
    <row r="65" spans="1:6" ht="12.75">
      <c r="A65" t="s">
        <v>69</v>
      </c>
      <c r="B65">
        <f>B10+(5/0.017)*(B11*B50-B26*B51)</f>
        <v>-0.8577798603677911</v>
      </c>
      <c r="C65">
        <f>C10+(5/0.017)*(C11*C50-C26*C51)</f>
        <v>-0.3660705614478144</v>
      </c>
      <c r="D65">
        <f>D10+(5/0.017)*(D11*D50-D26*D51)</f>
        <v>-0.3816522980352919</v>
      </c>
      <c r="E65">
        <f>E10+(5/0.017)*(E11*E50-E26*E51)</f>
        <v>-0.39600603763202824</v>
      </c>
      <c r="F65">
        <f>F10+(5/0.017)*(F11*F50-F26*F51)</f>
        <v>-1.328530561434138</v>
      </c>
    </row>
    <row r="66" spans="1:6" ht="12.75">
      <c r="A66" t="s">
        <v>70</v>
      </c>
      <c r="B66">
        <f>B11+(6/0.017)*(B12*B50-B27*B51)</f>
        <v>4.305077816658216</v>
      </c>
      <c r="C66">
        <f>C11+(6/0.017)*(C12*C50-C27*C51)</f>
        <v>3.2121543671610318</v>
      </c>
      <c r="D66">
        <f>D11+(6/0.017)*(D12*D50-D27*D51)</f>
        <v>2.761975214336596</v>
      </c>
      <c r="E66">
        <f>E11+(6/0.017)*(E12*E50-E27*E51)</f>
        <v>3.1389241385458617</v>
      </c>
      <c r="F66">
        <f>F11+(6/0.017)*(F12*F50-F27*F51)</f>
        <v>14.912947493398718</v>
      </c>
    </row>
    <row r="67" spans="1:6" ht="12.75">
      <c r="A67" t="s">
        <v>71</v>
      </c>
      <c r="B67">
        <f>B12+(7/0.017)*(B13*B50-B28*B51)</f>
        <v>-0.10799002015038558</v>
      </c>
      <c r="C67">
        <f>C12+(7/0.017)*(C13*C50-C28*C51)</f>
        <v>0.3841144225318252</v>
      </c>
      <c r="D67">
        <f>D12+(7/0.017)*(D13*D50-D28*D51)</f>
        <v>0.3888721654751395</v>
      </c>
      <c r="E67">
        <f>E12+(7/0.017)*(E13*E50-E28*E51)</f>
        <v>0.27140327910662154</v>
      </c>
      <c r="F67">
        <f>F12+(7/0.017)*(F13*F50-F28*F51)</f>
        <v>0.05810690783643901</v>
      </c>
    </row>
    <row r="68" spans="1:6" ht="12.75">
      <c r="A68" t="s">
        <v>72</v>
      </c>
      <c r="B68">
        <f>B13+(8/0.017)*(B14*B50-B29*B51)</f>
        <v>-0.08218606570347985</v>
      </c>
      <c r="C68">
        <f>C13+(8/0.017)*(C14*C50-C29*C51)</f>
        <v>-0.15782637302292732</v>
      </c>
      <c r="D68">
        <f>D13+(8/0.017)*(D14*D50-D29*D51)</f>
        <v>-0.05404556922028553</v>
      </c>
      <c r="E68">
        <f>E13+(8/0.017)*(E14*E50-E29*E51)</f>
        <v>0.022011908153943188</v>
      </c>
      <c r="F68">
        <f>F13+(8/0.017)*(F14*F50-F29*F51)</f>
        <v>0.06049372838957865</v>
      </c>
    </row>
    <row r="69" spans="1:6" ht="12.75">
      <c r="A69" t="s">
        <v>73</v>
      </c>
      <c r="B69">
        <f>B14+(9/0.017)*(B15*B50-B30*B51)</f>
        <v>-0.051579797300913666</v>
      </c>
      <c r="C69">
        <f>C14+(9/0.017)*(C15*C50-C30*C51)</f>
        <v>0.05143451454888873</v>
      </c>
      <c r="D69">
        <f>D14+(9/0.017)*(D15*D50-D30*D51)</f>
        <v>-0.07281130435541658</v>
      </c>
      <c r="E69">
        <f>E14+(9/0.017)*(E15*E50-E30*E51)</f>
        <v>0.038845514679506365</v>
      </c>
      <c r="F69">
        <f>F14+(9/0.017)*(F15*F50-F30*F51)</f>
        <v>0.06771937684549387</v>
      </c>
    </row>
    <row r="70" spans="1:6" ht="12.75">
      <c r="A70" t="s">
        <v>74</v>
      </c>
      <c r="B70">
        <f>B15+(10/0.017)*(B16*B50-B31*B51)</f>
        <v>-0.2766786906848406</v>
      </c>
      <c r="C70">
        <f>C15+(10/0.017)*(C16*C50-C31*C51)</f>
        <v>-0.10276669777916879</v>
      </c>
      <c r="D70">
        <f>D15+(10/0.017)*(D16*D50-D31*D51)</f>
        <v>-0.10631174712539576</v>
      </c>
      <c r="E70">
        <f>E15+(10/0.017)*(E16*E50-E31*E51)</f>
        <v>-0.12562275084260158</v>
      </c>
      <c r="F70">
        <f>F15+(10/0.017)*(F16*F50-F31*F51)</f>
        <v>-0.34629050261653</v>
      </c>
    </row>
    <row r="71" spans="1:6" ht="12.75">
      <c r="A71" t="s">
        <v>75</v>
      </c>
      <c r="B71">
        <f>B16+(11/0.017)*(B17*B50-B32*B51)</f>
        <v>-0.0385442023578615</v>
      </c>
      <c r="C71">
        <f>C16+(11/0.017)*(C17*C50-C32*C51)</f>
        <v>-0.011583263293216415</v>
      </c>
      <c r="D71">
        <f>D16+(11/0.017)*(D17*D50-D32*D51)</f>
        <v>0.0028772964183401716</v>
      </c>
      <c r="E71">
        <f>E16+(11/0.017)*(E17*E50-E32*E51)</f>
        <v>-0.009525074017218697</v>
      </c>
      <c r="F71">
        <f>F16+(11/0.017)*(F17*F50-F32*F51)</f>
        <v>-0.05958550153001916</v>
      </c>
    </row>
    <row r="72" spans="1:6" ht="12.75">
      <c r="A72" t="s">
        <v>76</v>
      </c>
      <c r="B72">
        <f>B17+(12/0.017)*(B18*B50-B33*B51)</f>
        <v>-0.044788779592869844</v>
      </c>
      <c r="C72">
        <f>C17+(12/0.017)*(C18*C50-C33*C51)</f>
        <v>-0.022747681929188725</v>
      </c>
      <c r="D72">
        <f>D17+(12/0.017)*(D18*D50-D33*D51)</f>
        <v>-0.016478143298075065</v>
      </c>
      <c r="E72">
        <f>E17+(12/0.017)*(E18*E50-E33*E51)</f>
        <v>-0.028726154923049797</v>
      </c>
      <c r="F72">
        <f>F17+(12/0.017)*(F18*F50-F33*F51)</f>
        <v>-0.07387464948969527</v>
      </c>
    </row>
    <row r="73" spans="1:6" ht="12.75">
      <c r="A73" t="s">
        <v>77</v>
      </c>
      <c r="B73">
        <f>B18+(13/0.017)*(B19*B50-B34*B51)</f>
        <v>0.045086928378606644</v>
      </c>
      <c r="C73">
        <f>C18+(13/0.017)*(C19*C50-C34*C51)</f>
        <v>0.032426774446070165</v>
      </c>
      <c r="D73">
        <f>D18+(13/0.017)*(D19*D50-D34*D51)</f>
        <v>0.015743493175675704</v>
      </c>
      <c r="E73">
        <f>E18+(13/0.017)*(E19*E50-E34*E51)</f>
        <v>0.03254658860073131</v>
      </c>
      <c r="F73">
        <f>F18+(13/0.017)*(F19*F50-F34*F51)</f>
        <v>-0.014068456381306521</v>
      </c>
    </row>
    <row r="74" spans="1:6" ht="12.75">
      <c r="A74" t="s">
        <v>78</v>
      </c>
      <c r="B74">
        <f>B19+(14/0.017)*(B20*B50-B35*B51)</f>
        <v>-0.20280487781359524</v>
      </c>
      <c r="C74">
        <f>C19+(14/0.017)*(C20*C50-C35*C51)</f>
        <v>-0.18005721546288547</v>
      </c>
      <c r="D74">
        <f>D19+(14/0.017)*(D20*D50-D35*D51)</f>
        <v>-0.18102438317828695</v>
      </c>
      <c r="E74">
        <f>E19+(14/0.017)*(E20*E50-E35*E51)</f>
        <v>-0.17345725808176313</v>
      </c>
      <c r="F74">
        <f>F19+(14/0.017)*(F20*F50-F35*F51)</f>
        <v>-0.1406832457797328</v>
      </c>
    </row>
    <row r="75" spans="1:6" ht="12.75">
      <c r="A75" t="s">
        <v>79</v>
      </c>
      <c r="B75" s="49">
        <f>B20</f>
        <v>-0.001180412</v>
      </c>
      <c r="C75" s="49">
        <f>C20</f>
        <v>-0.006920897</v>
      </c>
      <c r="D75" s="49">
        <f>D20</f>
        <v>-0.009643517</v>
      </c>
      <c r="E75" s="49">
        <f>E20</f>
        <v>-0.005477156</v>
      </c>
      <c r="F75" s="49">
        <f>F20</f>
        <v>-0.004598879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-28.7012244582833</v>
      </c>
      <c r="C82">
        <f>C22+(2/0.017)*(C8*C51+C23*C50)</f>
        <v>-2.2116891004767107</v>
      </c>
      <c r="D82">
        <f>D22+(2/0.017)*(D8*D51+D23*D50)</f>
        <v>30.733316397030205</v>
      </c>
      <c r="E82">
        <f>E22+(2/0.017)*(E8*E51+E23*E50)</f>
        <v>-4.442643708557214</v>
      </c>
      <c r="F82">
        <f>F22+(2/0.017)*(F8*F51+F23*F50)</f>
        <v>-10.823777921547762</v>
      </c>
    </row>
    <row r="83" spans="1:6" ht="12.75">
      <c r="A83" t="s">
        <v>82</v>
      </c>
      <c r="B83">
        <f>B23+(3/0.017)*(B9*B51+B24*B50)</f>
        <v>-4.378017042834564</v>
      </c>
      <c r="C83">
        <f>C23+(3/0.017)*(C9*C51+C24*C50)</f>
        <v>-3.2796094974283836</v>
      </c>
      <c r="D83">
        <f>D23+(3/0.017)*(D9*D51+D24*D50)</f>
        <v>-3.8996642691540666</v>
      </c>
      <c r="E83">
        <f>E23+(3/0.017)*(E9*E51+E24*E50)</f>
        <v>-5.013568084950903</v>
      </c>
      <c r="F83">
        <f>F23+(3/0.017)*(F9*F51+F24*F50)</f>
        <v>3.8259195264758223</v>
      </c>
    </row>
    <row r="84" spans="1:6" ht="12.75">
      <c r="A84" t="s">
        <v>83</v>
      </c>
      <c r="B84">
        <f>B24+(4/0.017)*(B10*B51+B25*B50)</f>
        <v>-1.370121075200694</v>
      </c>
      <c r="C84">
        <f>C24+(4/0.017)*(C10*C51+C25*C50)</f>
        <v>-3.828215616560291</v>
      </c>
      <c r="D84">
        <f>D24+(4/0.017)*(D10*D51+D25*D50)</f>
        <v>-3.961960624038181</v>
      </c>
      <c r="E84">
        <f>E24+(4/0.017)*(E10*E51+E25*E50)</f>
        <v>-3.7127599656184334</v>
      </c>
      <c r="F84">
        <f>F24+(4/0.017)*(F10*F51+F25*F50)</f>
        <v>1.1873168770528089</v>
      </c>
    </row>
    <row r="85" spans="1:6" ht="12.75">
      <c r="A85" t="s">
        <v>84</v>
      </c>
      <c r="B85">
        <f>B25+(5/0.017)*(B11*B51+B26*B50)</f>
        <v>-0.7713267001424529</v>
      </c>
      <c r="C85">
        <f>C25+(5/0.017)*(C11*C51+C26*C50)</f>
        <v>-0.5613923662594285</v>
      </c>
      <c r="D85">
        <f>D25+(5/0.017)*(D11*D51+D26*D50)</f>
        <v>-0.41199200932592545</v>
      </c>
      <c r="E85">
        <f>E25+(5/0.017)*(E11*E51+E26*E50)</f>
        <v>-1.3197050098806793</v>
      </c>
      <c r="F85">
        <f>F25+(5/0.017)*(F11*F51+F26*F50)</f>
        <v>-1.8173080100005667</v>
      </c>
    </row>
    <row r="86" spans="1:6" ht="12.75">
      <c r="A86" t="s">
        <v>85</v>
      </c>
      <c r="B86">
        <f>B26+(6/0.017)*(B12*B51+B27*B50)</f>
        <v>1.1018021743505297</v>
      </c>
      <c r="C86">
        <f>C26+(6/0.017)*(C12*C51+C27*C50)</f>
        <v>0.7519557468854524</v>
      </c>
      <c r="D86">
        <f>D26+(6/0.017)*(D12*D51+D27*D50)</f>
        <v>1.0404154716452985</v>
      </c>
      <c r="E86">
        <f>E26+(6/0.017)*(E12*E51+E27*E50)</f>
        <v>-0.03887484702764043</v>
      </c>
      <c r="F86">
        <f>F26+(6/0.017)*(F12*F51+F27*F50)</f>
        <v>0.9173840229716512</v>
      </c>
    </row>
    <row r="87" spans="1:6" ht="12.75">
      <c r="A87" t="s">
        <v>86</v>
      </c>
      <c r="B87">
        <f>B27+(7/0.017)*(B13*B51+B28*B50)</f>
        <v>-0.21224894888081633</v>
      </c>
      <c r="C87">
        <f>C27+(7/0.017)*(C13*C51+C28*C50)</f>
        <v>0.055900337823151985</v>
      </c>
      <c r="D87">
        <f>D27+(7/0.017)*(D13*D51+D28*D50)</f>
        <v>0.06746590335933311</v>
      </c>
      <c r="E87">
        <f>E27+(7/0.017)*(E13*E51+E28*E50)</f>
        <v>0.1273562811500738</v>
      </c>
      <c r="F87">
        <f>F27+(7/0.017)*(F13*F51+F28*F50)</f>
        <v>0.08895512659658977</v>
      </c>
    </row>
    <row r="88" spans="1:6" ht="12.75">
      <c r="A88" t="s">
        <v>87</v>
      </c>
      <c r="B88">
        <f>B28+(8/0.017)*(B14*B51+B29*B50)</f>
        <v>0.07706895618471139</v>
      </c>
      <c r="C88">
        <f>C28+(8/0.017)*(C14*C51+C29*C50)</f>
        <v>-0.473213427652092</v>
      </c>
      <c r="D88">
        <f>D28+(8/0.017)*(D14*D51+D29*D50)</f>
        <v>-0.33083660194355985</v>
      </c>
      <c r="E88">
        <f>E28+(8/0.017)*(E14*E51+E29*E50)</f>
        <v>-0.312247923162587</v>
      </c>
      <c r="F88">
        <f>F28+(8/0.017)*(F14*F51+F29*F50)</f>
        <v>0.19369372666996673</v>
      </c>
    </row>
    <row r="89" spans="1:6" ht="12.75">
      <c r="A89" t="s">
        <v>88</v>
      </c>
      <c r="B89">
        <f>B29+(9/0.017)*(B15*B51+B30*B50)</f>
        <v>-0.06048420078738955</v>
      </c>
      <c r="C89">
        <f>C29+(9/0.017)*(C15*C51+C30*C50)</f>
        <v>0.03129990988576528</v>
      </c>
      <c r="D89">
        <f>D29+(9/0.017)*(D15*D51+D30*D50)</f>
        <v>-0.009049252976242674</v>
      </c>
      <c r="E89">
        <f>E29+(9/0.017)*(E15*E51+E30*E50)</f>
        <v>-0.0049081162004380955</v>
      </c>
      <c r="F89">
        <f>F29+(9/0.017)*(F15*F51+F30*F50)</f>
        <v>0.05962673864574107</v>
      </c>
    </row>
    <row r="90" spans="1:6" ht="12.75">
      <c r="A90" t="s">
        <v>89</v>
      </c>
      <c r="B90">
        <f>B30+(10/0.017)*(B16*B51+B31*B50)</f>
        <v>0.22556174239700202</v>
      </c>
      <c r="C90">
        <f>C30+(10/0.017)*(C16*C51+C31*C50)</f>
        <v>0.10903938089546102</v>
      </c>
      <c r="D90">
        <f>D30+(10/0.017)*(D16*D51+D31*D50)</f>
        <v>0.18827609489156605</v>
      </c>
      <c r="E90">
        <f>E30+(10/0.017)*(E16*E51+E31*E50)</f>
        <v>0.06803332797100252</v>
      </c>
      <c r="F90">
        <f>F30+(10/0.017)*(F16*F51+F31*F50)</f>
        <v>0.23798999640658985</v>
      </c>
    </row>
    <row r="91" spans="1:6" ht="12.75">
      <c r="A91" t="s">
        <v>90</v>
      </c>
      <c r="B91">
        <f>B31+(11/0.017)*(B17*B51+B32*B50)</f>
        <v>0.010912577144154396</v>
      </c>
      <c r="C91">
        <f>C31+(11/0.017)*(C17*C51+C32*C50)</f>
        <v>0.005428889532714619</v>
      </c>
      <c r="D91">
        <f>D31+(11/0.017)*(D17*D51+D32*D50)</f>
        <v>0.01794343476894676</v>
      </c>
      <c r="E91">
        <f>E31+(11/0.017)*(E17*E51+E32*E50)</f>
        <v>0.03795758894807614</v>
      </c>
      <c r="F91">
        <f>F31+(11/0.017)*(F17*F51+F32*F50)</f>
        <v>0.06532835911811445</v>
      </c>
    </row>
    <row r="92" spans="1:6" ht="12.75">
      <c r="A92" t="s">
        <v>91</v>
      </c>
      <c r="B92">
        <f>B32+(12/0.017)*(B18*B51+B33*B50)</f>
        <v>0.0036104797495832702</v>
      </c>
      <c r="C92">
        <f>C32+(12/0.017)*(C18*C51+C33*C50)</f>
        <v>-0.02979834219839058</v>
      </c>
      <c r="D92">
        <f>D32+(12/0.017)*(D18*D51+D33*D50)</f>
        <v>0.017816039855553446</v>
      </c>
      <c r="E92">
        <f>E32+(12/0.017)*(E18*E51+E33*E50)</f>
        <v>-0.02477447500043961</v>
      </c>
      <c r="F92">
        <f>F32+(12/0.017)*(F18*F51+F33*F50)</f>
        <v>0.009635586642943228</v>
      </c>
    </row>
    <row r="93" spans="1:6" ht="12.75">
      <c r="A93" t="s">
        <v>92</v>
      </c>
      <c r="B93">
        <f>B33+(13/0.017)*(B19*B51+B34*B50)</f>
        <v>0.12073965352903229</v>
      </c>
      <c r="C93">
        <f>C33+(13/0.017)*(C19*C51+C34*C50)</f>
        <v>0.10994914832640956</v>
      </c>
      <c r="D93">
        <f>D33+(13/0.017)*(D19*D51+D34*D50)</f>
        <v>0.10966844448978684</v>
      </c>
      <c r="E93">
        <f>E33+(13/0.017)*(E19*E51+E34*E50)</f>
        <v>0.12042964909450997</v>
      </c>
      <c r="F93">
        <f>F33+(13/0.017)*(F19*F51+F34*F50)</f>
        <v>0.09973059450532122</v>
      </c>
    </row>
    <row r="94" spans="1:6" ht="12.75">
      <c r="A94" t="s">
        <v>93</v>
      </c>
      <c r="B94">
        <f>B34+(14/0.017)*(B20*B51+B35*B50)</f>
        <v>0.007090538481122198</v>
      </c>
      <c r="C94">
        <f>C34+(14/0.017)*(C20*C51+C35*C50)</f>
        <v>0.004084109586634106</v>
      </c>
      <c r="D94">
        <f>D34+(14/0.017)*(D20*D51+D35*D50)</f>
        <v>0.011774206429698876</v>
      </c>
      <c r="E94">
        <f>E34+(14/0.017)*(E20*E51+E35*E50)</f>
        <v>0.007664012983412302</v>
      </c>
      <c r="F94">
        <f>F34+(14/0.017)*(F20*F51+F35*F50)</f>
        <v>-0.03293972408608994</v>
      </c>
    </row>
    <row r="95" spans="1:6" ht="12.75">
      <c r="A95" t="s">
        <v>94</v>
      </c>
      <c r="B95" s="49">
        <f>B35</f>
        <v>-0.003202489</v>
      </c>
      <c r="C95" s="49">
        <f>C35</f>
        <v>-0.005934188</v>
      </c>
      <c r="D95" s="49">
        <f>D35</f>
        <v>-0.004219312</v>
      </c>
      <c r="E95" s="49">
        <f>E35</f>
        <v>-0.005933617</v>
      </c>
      <c r="F95" s="49">
        <f>F35</f>
        <v>0.008763007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3.533283593734127</v>
      </c>
      <c r="C103">
        <f>C63*10000/C62</f>
        <v>3.3338579518574867</v>
      </c>
      <c r="D103">
        <f>D63*10000/D62</f>
        <v>2.3084719231008752</v>
      </c>
      <c r="E103">
        <f>E63*10000/E62</f>
        <v>3.097094769528517</v>
      </c>
      <c r="F103">
        <f>F63*10000/F62</f>
        <v>-2.4504548664996713</v>
      </c>
      <c r="G103">
        <f>AVERAGE(C103:E103)</f>
        <v>2.9131415481622933</v>
      </c>
      <c r="H103">
        <f>STDEV(C103:E103)</f>
        <v>0.5368735584200153</v>
      </c>
      <c r="I103">
        <f>(B103*B4+C103*C4+D103*D4+E103*E4+F103*F4)/SUM(B4:F4)</f>
        <v>2.2880095569242034</v>
      </c>
      <c r="K103">
        <f>(LN(H103)+LN(H123))/2-LN(K114*K115^3)</f>
        <v>-4.2542477955589515</v>
      </c>
    </row>
    <row r="104" spans="1:11" ht="12.75">
      <c r="A104" t="s">
        <v>68</v>
      </c>
      <c r="B104">
        <f>B64*10000/B62</f>
        <v>0.1989544120378311</v>
      </c>
      <c r="C104">
        <f>C64*10000/C62</f>
        <v>-1.0294478520621186</v>
      </c>
      <c r="D104">
        <f>D64*10000/D62</f>
        <v>-0.5778395577790447</v>
      </c>
      <c r="E104">
        <f>E64*10000/E62</f>
        <v>-0.37782000356605705</v>
      </c>
      <c r="F104">
        <f>F64*10000/F62</f>
        <v>-1.0089553202312413</v>
      </c>
      <c r="G104">
        <f>AVERAGE(C104:E104)</f>
        <v>-0.6617024711357401</v>
      </c>
      <c r="H104">
        <f>STDEV(C104:E104)</f>
        <v>0.33381050674208257</v>
      </c>
      <c r="I104">
        <f>(B104*B4+C104*C4+D104*D4+E104*E4+F104*F4)/SUM(B4:F4)</f>
        <v>-0.5830181866306584</v>
      </c>
      <c r="K104">
        <f>(LN(H104)+LN(H124))/2-LN(K114*K115^4)</f>
        <v>-4.876765701936424</v>
      </c>
    </row>
    <row r="105" spans="1:11" ht="12.75">
      <c r="A105" t="s">
        <v>69</v>
      </c>
      <c r="B105">
        <f>B65*10000/B62</f>
        <v>-0.8577787890344947</v>
      </c>
      <c r="C105">
        <f>C65*10000/C62</f>
        <v>-0.36607346924159034</v>
      </c>
      <c r="D105">
        <f>D65*10000/D62</f>
        <v>-0.38165053239539176</v>
      </c>
      <c r="E105">
        <f>E65*10000/E62</f>
        <v>-0.3960072924959728</v>
      </c>
      <c r="F105">
        <f>F65*10000/F62</f>
        <v>-1.3285395436808562</v>
      </c>
      <c r="G105">
        <f>AVERAGE(C105:E105)</f>
        <v>-0.381243764710985</v>
      </c>
      <c r="H105">
        <f>STDEV(C105:E105)</f>
        <v>0.014971056696769547</v>
      </c>
      <c r="I105">
        <f>(B105*B4+C105*C4+D105*D4+E105*E4+F105*F4)/SUM(B4:F4)</f>
        <v>-0.576727555968804</v>
      </c>
      <c r="K105">
        <f>(LN(H105)+LN(H125))/2-LN(K114*K115^5)</f>
        <v>-5.156787480505541</v>
      </c>
    </row>
    <row r="106" spans="1:11" ht="12.75">
      <c r="A106" t="s">
        <v>70</v>
      </c>
      <c r="B106">
        <f>B66*10000/B62</f>
        <v>4.305072439785406</v>
      </c>
      <c r="C106">
        <f>C66*10000/C62</f>
        <v>3.2121798821394534</v>
      </c>
      <c r="D106">
        <f>D66*10000/D62</f>
        <v>2.761962436597102</v>
      </c>
      <c r="E106">
        <f>E66*10000/E62</f>
        <v>3.1389340851687706</v>
      </c>
      <c r="F106">
        <f>F66*10000/F62</f>
        <v>14.913048320415854</v>
      </c>
      <c r="G106">
        <f>AVERAGE(C106:E106)</f>
        <v>3.0376921346351087</v>
      </c>
      <c r="H106">
        <f>STDEV(C106:E106)</f>
        <v>0.24158101431727694</v>
      </c>
      <c r="I106">
        <f>(B106*B4+C106*C4+D106*D4+E106*E4+F106*F4)/SUM(B4:F4)</f>
        <v>4.804944685121861</v>
      </c>
      <c r="K106">
        <f>(LN(H106)+LN(H126))/2-LN(K114*K115^6)</f>
        <v>-3.1058771922822315</v>
      </c>
    </row>
    <row r="107" spans="1:11" ht="12.75">
      <c r="A107" t="s">
        <v>71</v>
      </c>
      <c r="B107">
        <f>B67*10000/B62</f>
        <v>-0.10798988527509927</v>
      </c>
      <c r="C107">
        <f>C67*10000/C62</f>
        <v>0.38411747365268745</v>
      </c>
      <c r="D107">
        <f>D67*10000/D62</f>
        <v>0.3888703664339312</v>
      </c>
      <c r="E107">
        <f>E67*10000/E62</f>
        <v>0.2714041391293409</v>
      </c>
      <c r="F107">
        <f>F67*10000/F62</f>
        <v>0.05810730069949942</v>
      </c>
      <c r="G107">
        <f>AVERAGE(C107:E107)</f>
        <v>0.34813065973865315</v>
      </c>
      <c r="H107">
        <f>STDEV(C107:E107)</f>
        <v>0.06648959859298244</v>
      </c>
      <c r="I107">
        <f>(B107*B4+C107*C4+D107*D4+E107*E4+F107*F4)/SUM(B4:F4)</f>
        <v>0.24324271227600286</v>
      </c>
      <c r="K107">
        <f>(LN(H107)+LN(H127))/2-LN(K114*K115^7)</f>
        <v>-4.499089188524013</v>
      </c>
    </row>
    <row r="108" spans="1:9" ht="12.75">
      <c r="A108" t="s">
        <v>72</v>
      </c>
      <c r="B108">
        <f>B68*10000/B62</f>
        <v>-0.08218596305631737</v>
      </c>
      <c r="C108">
        <f>C68*10000/C62</f>
        <v>-0.1578276266788983</v>
      </c>
      <c r="D108">
        <f>D68*10000/D62</f>
        <v>-0.054045319189003314</v>
      </c>
      <c r="E108">
        <f>E68*10000/E62</f>
        <v>0.022011977905278438</v>
      </c>
      <c r="F108">
        <f>F68*10000/F62</f>
        <v>0.060494137390025515</v>
      </c>
      <c r="G108">
        <f>AVERAGE(C108:E108)</f>
        <v>-0.0632869893208744</v>
      </c>
      <c r="H108">
        <f>STDEV(C108:E108)</f>
        <v>0.0902752856232978</v>
      </c>
      <c r="I108">
        <f>(B108*B4+C108*C4+D108*D4+E108*E4+F108*F4)/SUM(B4:F4)</f>
        <v>-0.04952105442212537</v>
      </c>
    </row>
    <row r="109" spans="1:9" ht="12.75">
      <c r="A109" t="s">
        <v>73</v>
      </c>
      <c r="B109">
        <f>B69*10000/B62</f>
        <v>-0.05157973287977623</v>
      </c>
      <c r="C109">
        <f>C69*10000/C62</f>
        <v>0.05143492310662875</v>
      </c>
      <c r="D109">
        <f>D69*10000/D62</f>
        <v>-0.07281096750812177</v>
      </c>
      <c r="E109">
        <f>E69*10000/E62</f>
        <v>0.038845637773174506</v>
      </c>
      <c r="F109">
        <f>F69*10000/F62</f>
        <v>0.06771983469883054</v>
      </c>
      <c r="G109">
        <f>AVERAGE(C109:E109)</f>
        <v>0.005823197790560494</v>
      </c>
      <c r="H109">
        <f>STDEV(C109:E109)</f>
        <v>0.06838948377102394</v>
      </c>
      <c r="I109">
        <f>(B109*B4+C109*C4+D109*D4+E109*E4+F109*F4)/SUM(B4:F4)</f>
        <v>0.005733659998769856</v>
      </c>
    </row>
    <row r="110" spans="1:11" ht="12.75">
      <c r="A110" t="s">
        <v>74</v>
      </c>
      <c r="B110">
        <f>B70*10000/B62</f>
        <v>-0.27667834512404177</v>
      </c>
      <c r="C110">
        <f>C70*10000/C62</f>
        <v>-0.10276751408180454</v>
      </c>
      <c r="D110">
        <f>D70*10000/D62</f>
        <v>-0.10631125529483809</v>
      </c>
      <c r="E110">
        <f>E70*10000/E62</f>
        <v>-0.1256231489159784</v>
      </c>
      <c r="F110">
        <f>F70*10000/F62</f>
        <v>-0.3462928439000661</v>
      </c>
      <c r="G110">
        <f>AVERAGE(C110:E110)</f>
        <v>-0.11156730609754034</v>
      </c>
      <c r="H110">
        <f>STDEV(C110:E110)</f>
        <v>0.012300998473648975</v>
      </c>
      <c r="I110">
        <f>(B110*B4+C110*C4+D110*D4+E110*E4+F110*F4)/SUM(B4:F4)</f>
        <v>-0.1668335817058662</v>
      </c>
      <c r="K110">
        <f>EXP(AVERAGE(K103:K107))</f>
        <v>0.012543490016644222</v>
      </c>
    </row>
    <row r="111" spans="1:9" ht="12.75">
      <c r="A111" t="s">
        <v>75</v>
      </c>
      <c r="B111">
        <f>B71*10000/B62</f>
        <v>-0.03854415421766926</v>
      </c>
      <c r="C111">
        <f>C71*10000/C62</f>
        <v>-0.011583355302092452</v>
      </c>
      <c r="D111">
        <f>D71*10000/D62</f>
        <v>0.0028772831070896254</v>
      </c>
      <c r="E111">
        <f>E71*10000/E62</f>
        <v>-0.009525104200273542</v>
      </c>
      <c r="F111">
        <f>F71*10000/F62</f>
        <v>-0.05958590438990895</v>
      </c>
      <c r="G111">
        <f>AVERAGE(C111:E111)</f>
        <v>-0.006077058798425457</v>
      </c>
      <c r="H111">
        <f>STDEV(C111:E111)</f>
        <v>0.007822677202862347</v>
      </c>
      <c r="I111">
        <f>(B111*B4+C111*C4+D111*D4+E111*E4+F111*F4)/SUM(B4:F4)</f>
        <v>-0.017923857677757792</v>
      </c>
    </row>
    <row r="112" spans="1:9" ht="12.75">
      <c r="A112" t="s">
        <v>76</v>
      </c>
      <c r="B112">
        <f>B72*10000/B62</f>
        <v>-0.044788723653446334</v>
      </c>
      <c r="C112">
        <f>C72*10000/C62</f>
        <v>-0.022747862619948638</v>
      </c>
      <c r="D112">
        <f>D72*10000/D62</f>
        <v>-0.016478067065159828</v>
      </c>
      <c r="E112">
        <f>E72*10000/E62</f>
        <v>-0.02872624595049042</v>
      </c>
      <c r="F112">
        <f>F72*10000/F62</f>
        <v>-0.07387514895906933</v>
      </c>
      <c r="G112">
        <f>AVERAGE(C112:E112)</f>
        <v>-0.022650725211866295</v>
      </c>
      <c r="H112">
        <f>STDEV(C112:E112)</f>
        <v>0.0061246671957585885</v>
      </c>
      <c r="I112">
        <f>(B112*B4+C112*C4+D112*D4+E112*E4+F112*F4)/SUM(B4:F4)</f>
        <v>-0.032693869758293206</v>
      </c>
    </row>
    <row r="113" spans="1:9" ht="12.75">
      <c r="A113" t="s">
        <v>77</v>
      </c>
      <c r="B113">
        <f>B73*10000/B62</f>
        <v>0.04508687206680703</v>
      </c>
      <c r="C113">
        <f>C73*10000/C62</f>
        <v>0.03242703202038189</v>
      </c>
      <c r="D113">
        <f>D73*10000/D62</f>
        <v>0.015743420341475932</v>
      </c>
      <c r="E113">
        <f>E73*10000/E62</f>
        <v>0.032546691734362296</v>
      </c>
      <c r="F113">
        <f>F73*10000/F62</f>
        <v>-0.014068551498686452</v>
      </c>
      <c r="G113">
        <f>AVERAGE(C113:E113)</f>
        <v>0.02690571469874004</v>
      </c>
      <c r="H113">
        <f>STDEV(C113:E113)</f>
        <v>0.009667015625333663</v>
      </c>
      <c r="I113">
        <f>(B113*B4+C113*C4+D113*D4+E113*E4+F113*F4)/SUM(B4:F4)</f>
        <v>0.024081354986948852</v>
      </c>
    </row>
    <row r="114" spans="1:11" ht="12.75">
      <c r="A114" t="s">
        <v>78</v>
      </c>
      <c r="B114">
        <f>B74*10000/B62</f>
        <v>-0.20280462451828216</v>
      </c>
      <c r="C114">
        <f>C74*10000/C62</f>
        <v>-0.18005864570422575</v>
      </c>
      <c r="D114">
        <f>D74*10000/D62</f>
        <v>-0.18102354570429433</v>
      </c>
      <c r="E114">
        <f>E74*10000/E62</f>
        <v>-0.173457807733128</v>
      </c>
      <c r="F114">
        <f>F74*10000/F62</f>
        <v>-0.1406841969446208</v>
      </c>
      <c r="G114">
        <f>AVERAGE(C114:E114)</f>
        <v>-0.17817999971388268</v>
      </c>
      <c r="H114">
        <f>STDEV(C114:E114)</f>
        <v>0.004117897622556284</v>
      </c>
      <c r="I114">
        <f>(B114*B4+C114*C4+D114*D4+E114*E4+F114*F4)/SUM(B4:F4)</f>
        <v>-0.1767560185794618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-0.0011804105257118551</v>
      </c>
      <c r="C115">
        <f>C75*10000/C62</f>
        <v>-0.006920951974486724</v>
      </c>
      <c r="D115">
        <f>D75*10000/D62</f>
        <v>-0.00964347238614996</v>
      </c>
      <c r="E115">
        <f>E75*10000/E62</f>
        <v>-0.005477173356012105</v>
      </c>
      <c r="F115">
        <f>F75*10000/F62</f>
        <v>-0.004598910093199513</v>
      </c>
      <c r="G115">
        <f>AVERAGE(C115:E115)</f>
        <v>-0.007347199238882929</v>
      </c>
      <c r="H115">
        <f>STDEV(C115:E115)</f>
        <v>0.0021156032118371942</v>
      </c>
      <c r="I115">
        <f>(B115*B4+C115*C4+D115*D4+E115*E4+F115*F4)/SUM(B4:F4)</f>
        <v>-0.006085645791158917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-28.70118861158319</v>
      </c>
      <c r="C122">
        <f>C82*10000/C62</f>
        <v>-2.2117066684990485</v>
      </c>
      <c r="D122">
        <f>D82*10000/D62</f>
        <v>30.733174215337673</v>
      </c>
      <c r="E122">
        <f>E82*10000/E62</f>
        <v>-4.442657786406738</v>
      </c>
      <c r="F122">
        <f>F82*10000/F62</f>
        <v>-10.823851101530622</v>
      </c>
      <c r="G122">
        <f>AVERAGE(C122:E122)</f>
        <v>8.026269920143962</v>
      </c>
      <c r="H122">
        <f>STDEV(C122:E122)</f>
        <v>19.696368008491778</v>
      </c>
      <c r="I122">
        <f>(B122*B4+C122*C4+D122*D4+E122*E4+F122*F4)/SUM(B4:F4)</f>
        <v>0.1829906163454043</v>
      </c>
    </row>
    <row r="123" spans="1:9" ht="12.75">
      <c r="A123" t="s">
        <v>82</v>
      </c>
      <c r="B123">
        <f>B83*10000/B62</f>
        <v>-4.37801157486353</v>
      </c>
      <c r="C123">
        <f>C83*10000/C62</f>
        <v>-3.279635548220467</v>
      </c>
      <c r="D123">
        <f>D83*10000/D62</f>
        <v>-3.8996462281181126</v>
      </c>
      <c r="E123">
        <f>E83*10000/E62</f>
        <v>-5.013583971945607</v>
      </c>
      <c r="F123">
        <f>F83*10000/F62</f>
        <v>3.825945393666317</v>
      </c>
      <c r="G123">
        <f>AVERAGE(C123:E123)</f>
        <v>-4.064288582761396</v>
      </c>
      <c r="H123">
        <f>STDEV(C123:E123)</f>
        <v>0.8786208583579062</v>
      </c>
      <c r="I123">
        <f>(B123*B4+C123*C4+D123*D4+E123*E4+F123*F4)/SUM(B4:F4)</f>
        <v>-3.0579118067099627</v>
      </c>
    </row>
    <row r="124" spans="1:9" ht="12.75">
      <c r="A124" t="s">
        <v>83</v>
      </c>
      <c r="B124">
        <f>B84*10000/B62</f>
        <v>-1.3701193639733782</v>
      </c>
      <c r="C124">
        <f>C84*10000/C62</f>
        <v>-3.828246025073608</v>
      </c>
      <c r="D124">
        <f>D84*10000/D62</f>
        <v>-3.9619422948002954</v>
      </c>
      <c r="E124">
        <f>E84*10000/E62</f>
        <v>-3.7127717306123293</v>
      </c>
      <c r="F124">
        <f>F84*10000/F62</f>
        <v>1.1873249045483232</v>
      </c>
      <c r="G124">
        <f>AVERAGE(C124:E124)</f>
        <v>-3.8343200168287446</v>
      </c>
      <c r="H124">
        <f>STDEV(C124:E124)</f>
        <v>0.12469628120483073</v>
      </c>
      <c r="I124">
        <f>(B124*B4+C124*C4+D124*D4+E124*E4+F124*F4)/SUM(B4:F4)</f>
        <v>-2.807058801591774</v>
      </c>
    </row>
    <row r="125" spans="1:9" ht="12.75">
      <c r="A125" t="s">
        <v>84</v>
      </c>
      <c r="B125">
        <f>B85*10000/B62</f>
        <v>-0.771325736785752</v>
      </c>
      <c r="C125">
        <f>C85*10000/C62</f>
        <v>-0.561396825545152</v>
      </c>
      <c r="D125">
        <f>D85*10000/D62</f>
        <v>-0.4119901033252701</v>
      </c>
      <c r="E125">
        <f>E85*10000/E62</f>
        <v>-1.3197091917619561</v>
      </c>
      <c r="F125">
        <f>F85*10000/F62</f>
        <v>-1.817320296890596</v>
      </c>
      <c r="G125">
        <f>AVERAGE(C125:E125)</f>
        <v>-0.764365373544126</v>
      </c>
      <c r="H125">
        <f>STDEV(C125:E125)</f>
        <v>0.4867090090451286</v>
      </c>
      <c r="I125">
        <f>(B125*B4+C125*C4+D125*D4+E125*E4+F125*F4)/SUM(B4:F4)</f>
        <v>-0.9057513139697859</v>
      </c>
    </row>
    <row r="126" spans="1:9" ht="12.75">
      <c r="A126" t="s">
        <v>85</v>
      </c>
      <c r="B126">
        <f>B86*10000/B62</f>
        <v>1.1018007982429643</v>
      </c>
      <c r="C126">
        <f>C86*10000/C62</f>
        <v>0.7519617198657214</v>
      </c>
      <c r="D126">
        <f>D86*10000/D62</f>
        <v>1.0404106583660941</v>
      </c>
      <c r="E126">
        <f>E86*10000/E62</f>
        <v>-0.03887497021425691</v>
      </c>
      <c r="F126">
        <f>F86*10000/F62</f>
        <v>0.9173902254406563</v>
      </c>
      <c r="G126">
        <f>AVERAGE(C126:E126)</f>
        <v>0.5844991360058528</v>
      </c>
      <c r="H126">
        <f>STDEV(C126:E126)</f>
        <v>0.5587907969533756</v>
      </c>
      <c r="I126">
        <f>(B126*B4+C126*C4+D126*D4+E126*E4+F126*F4)/SUM(B4:F4)</f>
        <v>0.7040036664801781</v>
      </c>
    </row>
    <row r="127" spans="1:9" ht="12.75">
      <c r="A127" t="s">
        <v>86</v>
      </c>
      <c r="B127">
        <f>B87*10000/B62</f>
        <v>-0.2122486837902301</v>
      </c>
      <c r="C127">
        <f>C87*10000/C62</f>
        <v>0.05590078185408895</v>
      </c>
      <c r="D127">
        <f>D87*10000/D62</f>
        <v>0.06746559124149319</v>
      </c>
      <c r="E127">
        <f>E87*10000/E62</f>
        <v>0.1273566847166615</v>
      </c>
      <c r="F127">
        <f>F87*10000/F62</f>
        <v>0.08895572802565518</v>
      </c>
      <c r="G127">
        <f>AVERAGE(C127:E127)</f>
        <v>0.0835743526040812</v>
      </c>
      <c r="H127">
        <f>STDEV(C127:E127)</f>
        <v>0.038354995215147104</v>
      </c>
      <c r="I127">
        <f>(B127*B4+C127*C4+D127*D4+E127*E4+F127*F4)/SUM(B4:F4)</f>
        <v>0.04134408840647504</v>
      </c>
    </row>
    <row r="128" spans="1:9" ht="12.75">
      <c r="A128" t="s">
        <v>87</v>
      </c>
      <c r="B128">
        <f>B88*10000/B62</f>
        <v>0.07706885992861738</v>
      </c>
      <c r="C128">
        <f>C88*10000/C62</f>
        <v>-0.47321718650954886</v>
      </c>
      <c r="D128">
        <f>D88*10000/D62</f>
        <v>-0.3308350713925641</v>
      </c>
      <c r="E128">
        <f>E88*10000/E62</f>
        <v>-0.3122489126138157</v>
      </c>
      <c r="F128">
        <f>F88*10000/F62</f>
        <v>0.19369503624077467</v>
      </c>
      <c r="G128">
        <f>AVERAGE(C128:E128)</f>
        <v>-0.3721003901719762</v>
      </c>
      <c r="H128">
        <f>STDEV(C128:E128)</f>
        <v>0.08806143424177108</v>
      </c>
      <c r="I128">
        <f>(B128*B4+C128*C4+D128*D4+E128*E4+F128*F4)/SUM(B4:F4)</f>
        <v>-0.23144496933155037</v>
      </c>
    </row>
    <row r="129" spans="1:9" ht="12.75">
      <c r="A129" t="s">
        <v>88</v>
      </c>
      <c r="B129">
        <f>B89*10000/B62</f>
        <v>-0.06048412524500251</v>
      </c>
      <c r="C129">
        <f>C89*10000/C62</f>
        <v>0.031300158509098425</v>
      </c>
      <c r="D129">
        <f>D89*10000/D62</f>
        <v>-0.009049211111639203</v>
      </c>
      <c r="E129">
        <f>E89*10000/E62</f>
        <v>-0.004908131753276866</v>
      </c>
      <c r="F129">
        <f>F89*10000/F62</f>
        <v>0.0596271417844366</v>
      </c>
      <c r="G129">
        <f>AVERAGE(C129:E129)</f>
        <v>0.005780938548060786</v>
      </c>
      <c r="H129">
        <f>STDEV(C129:E129)</f>
        <v>0.02219707357126002</v>
      </c>
      <c r="I129">
        <f>(B129*B4+C129*C4+D129*D4+E129*E4+F129*F4)/SUM(B4:F4)</f>
        <v>0.0033368249573135634</v>
      </c>
    </row>
    <row r="130" spans="1:9" ht="12.75">
      <c r="A130" t="s">
        <v>89</v>
      </c>
      <c r="B130">
        <f>B90*10000/B62</f>
        <v>0.22556146067926044</v>
      </c>
      <c r="C130">
        <f>C90*10000/C62</f>
        <v>0.10904024702365185</v>
      </c>
      <c r="D130">
        <f>D90*10000/D62</f>
        <v>0.1882752238689439</v>
      </c>
      <c r="E130">
        <f>E90*10000/E62</f>
        <v>0.06803354355501433</v>
      </c>
      <c r="F130">
        <f>F90*10000/F62</f>
        <v>0.2379916054661977</v>
      </c>
      <c r="G130">
        <f>AVERAGE(C130:E130)</f>
        <v>0.12178300481587002</v>
      </c>
      <c r="H130">
        <f>STDEV(C130:E130)</f>
        <v>0.061125271600972586</v>
      </c>
      <c r="I130">
        <f>(B130*B4+C130*C4+D130*D4+E130*E4+F130*F4)/SUM(B4:F4)</f>
        <v>0.15234843824065727</v>
      </c>
    </row>
    <row r="131" spans="1:9" ht="12.75">
      <c r="A131" t="s">
        <v>90</v>
      </c>
      <c r="B131">
        <f>B91*10000/B62</f>
        <v>0.010912563514774896</v>
      </c>
      <c r="C131">
        <f>C91*10000/C62</f>
        <v>0.005428932655797587</v>
      </c>
      <c r="D131">
        <f>D91*10000/D62</f>
        <v>0.017943351757146397</v>
      </c>
      <c r="E131">
        <f>E91*10000/E62</f>
        <v>0.03795770922808519</v>
      </c>
      <c r="F131">
        <f>F91*10000/F62</f>
        <v>0.06532880080568741</v>
      </c>
      <c r="G131">
        <f>AVERAGE(C131:E131)</f>
        <v>0.02044333121367639</v>
      </c>
      <c r="H131">
        <f>STDEV(C131:E131)</f>
        <v>0.016407856328136093</v>
      </c>
      <c r="I131">
        <f>(B131*B4+C131*C4+D131*D4+E131*E4+F131*F4)/SUM(B4:F4)</f>
        <v>0.02504477357842688</v>
      </c>
    </row>
    <row r="132" spans="1:9" ht="12.75">
      <c r="A132" t="s">
        <v>91</v>
      </c>
      <c r="B132">
        <f>B92*10000/B62</f>
        <v>0.0036104752402361163</v>
      </c>
      <c r="C132">
        <f>C92*10000/C62</f>
        <v>-0.029798578894380656</v>
      </c>
      <c r="D132">
        <f>D92*10000/D62</f>
        <v>0.017815957433120796</v>
      </c>
      <c r="E132">
        <f>E92*10000/E62</f>
        <v>-0.02477455350579677</v>
      </c>
      <c r="F132">
        <f>F92*10000/F62</f>
        <v>0.009635651789518711</v>
      </c>
      <c r="G132">
        <f>AVERAGE(C132:E132)</f>
        <v>-0.012252391655685544</v>
      </c>
      <c r="H132">
        <f>STDEV(C132:E132)</f>
        <v>0.026160837533821896</v>
      </c>
      <c r="I132">
        <f>(B132*B4+C132*C4+D132*D4+E132*E4+F132*F4)/SUM(B4:F4)</f>
        <v>-0.007028102288233784</v>
      </c>
    </row>
    <row r="133" spans="1:9" ht="12.75">
      <c r="A133" t="s">
        <v>92</v>
      </c>
      <c r="B133">
        <f>B93*10000/B62</f>
        <v>0.1207395027299555</v>
      </c>
      <c r="C133">
        <f>C93*10000/C62</f>
        <v>0.10995002168111995</v>
      </c>
      <c r="D133">
        <f>D93*10000/D62</f>
        <v>0.10966793713012368</v>
      </c>
      <c r="E133">
        <f>E93*10000/E62</f>
        <v>0.12043003071198581</v>
      </c>
      <c r="F133">
        <f>F93*10000/F62</f>
        <v>0.09973126878774362</v>
      </c>
      <c r="G133">
        <f>AVERAGE(C133:E133)</f>
        <v>0.11334932984107648</v>
      </c>
      <c r="H133">
        <f>STDEV(C133:E133)</f>
        <v>0.0061336886569950495</v>
      </c>
      <c r="I133">
        <f>(B133*B4+C133*C4+D133*D4+E133*E4+F133*F4)/SUM(B4:F4)</f>
        <v>0.11260661415091737</v>
      </c>
    </row>
    <row r="134" spans="1:9" ht="12.75">
      <c r="A134" t="s">
        <v>93</v>
      </c>
      <c r="B134">
        <f>B94*10000/B62</f>
        <v>0.00709052962531861</v>
      </c>
      <c r="C134">
        <f>C94*10000/C62</f>
        <v>0.004084142027779849</v>
      </c>
      <c r="D134">
        <f>D94*10000/D62</f>
        <v>0.011774151958629865</v>
      </c>
      <c r="E134">
        <f>E94*10000/E62</f>
        <v>0.007664037269136885</v>
      </c>
      <c r="F134">
        <f>F94*10000/F62</f>
        <v>-0.03293994679284367</v>
      </c>
      <c r="G134">
        <f>AVERAGE(C134:E134)</f>
        <v>0.0078407770851822</v>
      </c>
      <c r="H134">
        <f>STDEV(C134:E134)</f>
        <v>0.003848050273329958</v>
      </c>
      <c r="I134">
        <f>(B134*B4+C134*C4+D134*D4+E134*E4+F134*F4)/SUM(B4:F4)</f>
        <v>0.0022952655056069178</v>
      </c>
    </row>
    <row r="135" spans="1:9" ht="12.75">
      <c r="A135" t="s">
        <v>94</v>
      </c>
      <c r="B135">
        <f>B95*10000/B62</f>
        <v>-0.00320248500021724</v>
      </c>
      <c r="C135">
        <f>C95*10000/C62</f>
        <v>-0.005934235136800248</v>
      </c>
      <c r="D135">
        <f>D95*10000/D62</f>
        <v>-0.0042192924801761796</v>
      </c>
      <c r="E135">
        <f>E95*10000/E62</f>
        <v>-0.005933635802445736</v>
      </c>
      <c r="F135">
        <f>F95*10000/F62</f>
        <v>0.00876306624703063</v>
      </c>
      <c r="G135">
        <f>AVERAGE(C135:E135)</f>
        <v>-0.005362387806474055</v>
      </c>
      <c r="H135">
        <f>STDEV(C135:E135)</f>
        <v>0.0009899496368772714</v>
      </c>
      <c r="I135">
        <f>(B135*B4+C135*C4+D135*D4+E135*E4+F135*F4)/SUM(B4:F4)</f>
        <v>-0.0031654235586618595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2005-01-31T11:34:07Z</cp:lastPrinted>
  <dcterms:created xsi:type="dcterms:W3CDTF">2005-01-31T11:34:07Z</dcterms:created>
  <dcterms:modified xsi:type="dcterms:W3CDTF">2005-01-31T13:38:32Z</dcterms:modified>
  <cp:category/>
  <cp:version/>
  <cp:contentType/>
  <cp:contentStatus/>
</cp:coreProperties>
</file>