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<sst xmlns="http://schemas.openxmlformats.org/spreadsheetml/2006/main" count="204" uniqueCount="98">
  <si>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27/01/2005       11:30:01</t>
  </si>
  <si>
    <t>LISSNER</t>
  </si>
  <si>
    <t>HCMQAP478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</si>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</sst>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5994876"/>
        <c:axId val="34191837"/>
      </c:lineChart>
      <c:catAx>
        <c:axId val="55994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191837"/>
        <c:crosses val="autoZero"/>
        <c:auto val="1"/>
        <c:lblOffset val="100"/>
        <c:noMultiLvlLbl val="0"/>
      </c:catAx>
      <c:valAx>
        <c:axId val="3419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9948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-0.00376</v>
      </c>
      <c r="D4" s="12">
        <v>-0.00376</v>
      </c>
      <c r="E4" s="12">
        <v>-0.00376</v>
      </c>
      <c r="F4" s="24">
        <v>-0.00208</v>
      </c>
      <c r="G4" s="34">
        <v>-0.011718</v>
      </c>
    </row>
    <row r="5" spans="1:7" ht="12.75" thickBot="1">
      <c r="A5" s="44" t="s">
        <v>13</v>
      </c>
      <c r="B5" s="45">
        <v>-1.698814</v>
      </c>
      <c r="C5" s="46">
        <v>-0.908521</v>
      </c>
      <c r="D5" s="46">
        <v>0.196848</v>
      </c>
      <c r="E5" s="46">
        <v>0.870285</v>
      </c>
      <c r="F5" s="47">
        <v>1.636877</v>
      </c>
      <c r="G5" s="48">
        <v>3.043616</v>
      </c>
    </row>
    <row r="6" spans="1:7" ht="12.75" thickTop="1">
      <c r="A6" s="6" t="s">
        <v>14</v>
      </c>
      <c r="B6" s="39">
        <v>109.9602</v>
      </c>
      <c r="C6" s="40">
        <v>-200.4086</v>
      </c>
      <c r="D6" s="40">
        <v>-68.667</v>
      </c>
      <c r="E6" s="40">
        <v>88.80362</v>
      </c>
      <c r="F6" s="41">
        <v>206.0322</v>
      </c>
      <c r="G6" s="42">
        <v>0.0002080526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4.323937</v>
      </c>
      <c r="C8" s="13">
        <v>2.016817</v>
      </c>
      <c r="D8" s="13">
        <v>3.085865</v>
      </c>
      <c r="E8" s="13">
        <v>3.337719</v>
      </c>
      <c r="F8" s="25">
        <v>-5.699888</v>
      </c>
      <c r="G8" s="35">
        <v>1.899638</v>
      </c>
    </row>
    <row r="9" spans="1:7" ht="12">
      <c r="A9" s="20" t="s">
        <v>17</v>
      </c>
      <c r="B9" s="29">
        <v>-1.14683</v>
      </c>
      <c r="C9" s="13">
        <v>-0.2927541</v>
      </c>
      <c r="D9" s="13">
        <v>-0.4420603</v>
      </c>
      <c r="E9" s="13">
        <v>-0.2009185</v>
      </c>
      <c r="F9" s="25">
        <v>-1.127282</v>
      </c>
      <c r="G9" s="35">
        <v>-0.5415935</v>
      </c>
    </row>
    <row r="10" spans="1:7" ht="12">
      <c r="A10" s="20" t="s">
        <v>18</v>
      </c>
      <c r="B10" s="29">
        <v>-0.881354</v>
      </c>
      <c r="C10" s="13">
        <v>-0.9128489</v>
      </c>
      <c r="D10" s="13">
        <v>-1.063698</v>
      </c>
      <c r="E10" s="13">
        <v>-1.961556</v>
      </c>
      <c r="F10" s="25">
        <v>-0.1037279</v>
      </c>
      <c r="G10" s="35">
        <v>-1.089302</v>
      </c>
    </row>
    <row r="11" spans="1:7" ht="12">
      <c r="A11" s="21" t="s">
        <v>19</v>
      </c>
      <c r="B11" s="31">
        <v>3.024837</v>
      </c>
      <c r="C11" s="15">
        <v>0.1131622</v>
      </c>
      <c r="D11" s="15">
        <v>-0.1346469</v>
      </c>
      <c r="E11" s="15">
        <v>-0.6235324</v>
      </c>
      <c r="F11" s="27">
        <v>13.79238</v>
      </c>
      <c r="G11" s="37">
        <v>2.11909</v>
      </c>
    </row>
    <row r="12" spans="1:7" ht="12">
      <c r="A12" s="20" t="s">
        <v>20</v>
      </c>
      <c r="B12" s="29">
        <v>0.2722641</v>
      </c>
      <c r="C12" s="13">
        <v>-0.2126178</v>
      </c>
      <c r="D12" s="13">
        <v>-0.2045294</v>
      </c>
      <c r="E12" s="13">
        <v>-0.3487335</v>
      </c>
      <c r="F12" s="25">
        <v>-0.2683105</v>
      </c>
      <c r="G12" s="35">
        <v>-0.1804901</v>
      </c>
    </row>
    <row r="13" spans="1:7" ht="12">
      <c r="A13" s="20" t="s">
        <v>21</v>
      </c>
      <c r="B13" s="29">
        <v>-0.3006983</v>
      </c>
      <c r="C13" s="13">
        <v>-0.06420104</v>
      </c>
      <c r="D13" s="13">
        <v>-0.07142299</v>
      </c>
      <c r="E13" s="13">
        <v>-0.1791179</v>
      </c>
      <c r="F13" s="25">
        <v>-0.2038572</v>
      </c>
      <c r="G13" s="35">
        <v>-0.1464717</v>
      </c>
    </row>
    <row r="14" spans="1:7" ht="12">
      <c r="A14" s="20" t="s">
        <v>22</v>
      </c>
      <c r="B14" s="29">
        <v>-0.2028003</v>
      </c>
      <c r="C14" s="13">
        <v>-0.09422964</v>
      </c>
      <c r="D14" s="13">
        <v>0.02721458</v>
      </c>
      <c r="E14" s="13">
        <v>0.008112392</v>
      </c>
      <c r="F14" s="25">
        <v>0.00381028</v>
      </c>
      <c r="G14" s="35">
        <v>-0.04308531</v>
      </c>
    </row>
    <row r="15" spans="1:7" ht="12">
      <c r="A15" s="21" t="s">
        <v>23</v>
      </c>
      <c r="B15" s="31">
        <v>-0.1319026</v>
      </c>
      <c r="C15" s="15">
        <v>0.1080624</v>
      </c>
      <c r="D15" s="15">
        <v>0.06236909</v>
      </c>
      <c r="E15" s="15">
        <v>0.02678248</v>
      </c>
      <c r="F15" s="27">
        <v>-0.2398245</v>
      </c>
      <c r="G15" s="37">
        <v>-0.003599359</v>
      </c>
    </row>
    <row r="16" spans="1:7" ht="12">
      <c r="A16" s="20" t="s">
        <v>24</v>
      </c>
      <c r="B16" s="29">
        <v>0.03978316</v>
      </c>
      <c r="C16" s="13">
        <v>-0.013387</v>
      </c>
      <c r="D16" s="13">
        <v>-0.03923075</v>
      </c>
      <c r="E16" s="13">
        <v>-0.04633175</v>
      </c>
      <c r="F16" s="25">
        <v>-0.02661403</v>
      </c>
      <c r="G16" s="35">
        <v>-0.02158148</v>
      </c>
    </row>
    <row r="17" spans="1:7" ht="12">
      <c r="A17" s="20" t="s">
        <v>25</v>
      </c>
      <c r="B17" s="29">
        <v>-0.04491908</v>
      </c>
      <c r="C17" s="13">
        <v>-0.0557851</v>
      </c>
      <c r="D17" s="13">
        <v>-0.0414966</v>
      </c>
      <c r="E17" s="13">
        <v>-0.0248163</v>
      </c>
      <c r="F17" s="25">
        <v>-0.05614471</v>
      </c>
      <c r="G17" s="35">
        <v>-0.04336041</v>
      </c>
    </row>
    <row r="18" spans="1:7" ht="12">
      <c r="A18" s="20" t="s">
        <v>26</v>
      </c>
      <c r="B18" s="29">
        <v>0.004570956</v>
      </c>
      <c r="C18" s="13">
        <v>0.09961301</v>
      </c>
      <c r="D18" s="13">
        <v>0.0681714</v>
      </c>
      <c r="E18" s="13">
        <v>0.03341184</v>
      </c>
      <c r="F18" s="25">
        <v>-0.04819281</v>
      </c>
      <c r="G18" s="35">
        <v>0.04267382</v>
      </c>
    </row>
    <row r="19" spans="1:7" ht="12">
      <c r="A19" s="21" t="s">
        <v>27</v>
      </c>
      <c r="B19" s="31">
        <v>-0.2330371</v>
      </c>
      <c r="C19" s="15">
        <v>-0.2046891</v>
      </c>
      <c r="D19" s="15">
        <v>-0.2116478</v>
      </c>
      <c r="E19" s="15">
        <v>-0.1956233</v>
      </c>
      <c r="F19" s="27">
        <v>-0.1570138</v>
      </c>
      <c r="G19" s="37">
        <v>-0.2019519</v>
      </c>
    </row>
    <row r="20" spans="1:7" ht="12.75" thickBot="1">
      <c r="A20" s="44" t="s">
        <v>28</v>
      </c>
      <c r="B20" s="45">
        <v>-0.001384803</v>
      </c>
      <c r="C20" s="46">
        <v>0.007720501</v>
      </c>
      <c r="D20" s="46">
        <v>0.002382811</v>
      </c>
      <c r="E20" s="46">
        <v>-0.001260291</v>
      </c>
      <c r="F20" s="47">
        <v>0.002117177</v>
      </c>
      <c r="G20" s="48">
        <v>0.002207741</v>
      </c>
    </row>
    <row r="21" spans="1:7" ht="12.75" thickTop="1">
      <c r="A21" s="6" t="s">
        <v>29</v>
      </c>
      <c r="B21" s="39">
        <v>-119.4556</v>
      </c>
      <c r="C21" s="40">
        <v>47.95538</v>
      </c>
      <c r="D21" s="40">
        <v>21.49541</v>
      </c>
      <c r="E21" s="40">
        <v>-4.454861</v>
      </c>
      <c r="F21" s="41">
        <v>12.88217</v>
      </c>
      <c r="G21" s="43">
        <v>0.02347936</v>
      </c>
    </row>
    <row r="22" spans="1:7" ht="12">
      <c r="A22" s="20" t="s">
        <v>30</v>
      </c>
      <c r="B22" s="29">
        <v>-33.97641</v>
      </c>
      <c r="C22" s="13">
        <v>-18.17044</v>
      </c>
      <c r="D22" s="13">
        <v>3.936959</v>
      </c>
      <c r="E22" s="13">
        <v>17.40571</v>
      </c>
      <c r="F22" s="25">
        <v>32.73767</v>
      </c>
      <c r="G22" s="36">
        <v>0</v>
      </c>
    </row>
    <row r="23" spans="1:7" ht="12">
      <c r="A23" s="20" t="s">
        <v>31</v>
      </c>
      <c r="B23" s="29">
        <v>-2.117351</v>
      </c>
      <c r="C23" s="13">
        <v>-0.4864016</v>
      </c>
      <c r="D23" s="13">
        <v>-1.27622</v>
      </c>
      <c r="E23" s="13">
        <v>-4.209416</v>
      </c>
      <c r="F23" s="25">
        <v>5.839909</v>
      </c>
      <c r="G23" s="35">
        <v>-0.9670882</v>
      </c>
    </row>
    <row r="24" spans="1:7" ht="12">
      <c r="A24" s="20" t="s">
        <v>32</v>
      </c>
      <c r="B24" s="49">
        <v>-0.5210237</v>
      </c>
      <c r="C24" s="50">
        <v>1.208826</v>
      </c>
      <c r="D24" s="50">
        <v>-1.517958</v>
      </c>
      <c r="E24" s="50">
        <v>-5.048528</v>
      </c>
      <c r="F24" s="51">
        <v>-0.3868152</v>
      </c>
      <c r="G24" s="35">
        <v>-1.416337</v>
      </c>
    </row>
    <row r="25" spans="1:7" ht="12">
      <c r="A25" s="20" t="s">
        <v>33</v>
      </c>
      <c r="B25" s="29">
        <v>-0.6398277</v>
      </c>
      <c r="C25" s="13">
        <v>-0.4980993</v>
      </c>
      <c r="D25" s="13">
        <v>-0.4300303</v>
      </c>
      <c r="E25" s="13">
        <v>-1.368509</v>
      </c>
      <c r="F25" s="25">
        <v>-2.207727</v>
      </c>
      <c r="G25" s="35">
        <v>-0.9391943</v>
      </c>
    </row>
    <row r="26" spans="1:7" ht="12">
      <c r="A26" s="21" t="s">
        <v>34</v>
      </c>
      <c r="B26" s="31">
        <v>0.6120858</v>
      </c>
      <c r="C26" s="15">
        <v>0.33616</v>
      </c>
      <c r="D26" s="15">
        <v>-0.1701304</v>
      </c>
      <c r="E26" s="15">
        <v>0.0615653</v>
      </c>
      <c r="F26" s="27">
        <v>1.785212</v>
      </c>
      <c r="G26" s="37">
        <v>0.3809962</v>
      </c>
    </row>
    <row r="27" spans="1:7" ht="12">
      <c r="A27" s="20" t="s">
        <v>35</v>
      </c>
      <c r="B27" s="29">
        <v>0.05755605</v>
      </c>
      <c r="C27" s="13">
        <v>-0.07357352</v>
      </c>
      <c r="D27" s="13">
        <v>0.1641824</v>
      </c>
      <c r="E27" s="13">
        <v>0.0900399</v>
      </c>
      <c r="F27" s="25">
        <v>0.4685563</v>
      </c>
      <c r="G27" s="35">
        <v>0.1141911</v>
      </c>
    </row>
    <row r="28" spans="1:7" ht="12">
      <c r="A28" s="20" t="s">
        <v>36</v>
      </c>
      <c r="B28" s="29">
        <v>0.1591413</v>
      </c>
      <c r="C28" s="13">
        <v>0.3074415</v>
      </c>
      <c r="D28" s="13">
        <v>0.2587748</v>
      </c>
      <c r="E28" s="13">
        <v>-0.02547753</v>
      </c>
      <c r="F28" s="25">
        <v>0.1226375</v>
      </c>
      <c r="G28" s="35">
        <v>0.1695232</v>
      </c>
    </row>
    <row r="29" spans="1:7" ht="12">
      <c r="A29" s="20" t="s">
        <v>37</v>
      </c>
      <c r="B29" s="29">
        <v>0.1113392</v>
      </c>
      <c r="C29" s="13">
        <v>-0.03142388</v>
      </c>
      <c r="D29" s="13">
        <v>-0.1059566</v>
      </c>
      <c r="E29" s="13">
        <v>-0.04702286</v>
      </c>
      <c r="F29" s="25">
        <v>-0.123324</v>
      </c>
      <c r="G29" s="35">
        <v>-0.0446292</v>
      </c>
    </row>
    <row r="30" spans="1:7" ht="12">
      <c r="A30" s="21" t="s">
        <v>38</v>
      </c>
      <c r="B30" s="31">
        <v>0.07161591</v>
      </c>
      <c r="C30" s="15">
        <v>-0.03433135</v>
      </c>
      <c r="D30" s="15">
        <v>-0.02357073</v>
      </c>
      <c r="E30" s="15">
        <v>-0.1024481</v>
      </c>
      <c r="F30" s="27">
        <v>0.1863187</v>
      </c>
      <c r="G30" s="37">
        <v>-0.003399526</v>
      </c>
    </row>
    <row r="31" spans="1:7" ht="12">
      <c r="A31" s="20" t="s">
        <v>39</v>
      </c>
      <c r="B31" s="29">
        <v>0.02217921</v>
      </c>
      <c r="C31" s="13">
        <v>-0.0269732</v>
      </c>
      <c r="D31" s="13">
        <v>-0.02164101</v>
      </c>
      <c r="E31" s="13">
        <v>0.001027491</v>
      </c>
      <c r="F31" s="25">
        <v>0.005995466</v>
      </c>
      <c r="G31" s="35">
        <v>-0.007432125</v>
      </c>
    </row>
    <row r="32" spans="1:7" ht="12">
      <c r="A32" s="20" t="s">
        <v>40</v>
      </c>
      <c r="B32" s="29">
        <v>0.05423774</v>
      </c>
      <c r="C32" s="13">
        <v>0.05293152</v>
      </c>
      <c r="D32" s="13">
        <v>0.07426612</v>
      </c>
      <c r="E32" s="13">
        <v>0.0304456</v>
      </c>
      <c r="F32" s="25">
        <v>0.0328701</v>
      </c>
      <c r="G32" s="35">
        <v>0.05017922</v>
      </c>
    </row>
    <row r="33" spans="1:7" ht="12">
      <c r="A33" s="20" t="s">
        <v>41</v>
      </c>
      <c r="B33" s="29">
        <v>0.1696156</v>
      </c>
      <c r="C33" s="13">
        <v>0.1096827</v>
      </c>
      <c r="D33" s="13">
        <v>0.1098464</v>
      </c>
      <c r="E33" s="13">
        <v>0.1114581</v>
      </c>
      <c r="F33" s="25">
        <v>0.0768263</v>
      </c>
      <c r="G33" s="35">
        <v>0.1144656</v>
      </c>
    </row>
    <row r="34" spans="1:7" ht="12">
      <c r="A34" s="21" t="s">
        <v>42</v>
      </c>
      <c r="B34" s="31">
        <v>-0.002332372</v>
      </c>
      <c r="C34" s="15">
        <v>-0.01240899</v>
      </c>
      <c r="D34" s="15">
        <v>-0.008635704</v>
      </c>
      <c r="E34" s="15">
        <v>-0.01958676</v>
      </c>
      <c r="F34" s="27">
        <v>-0.04435998</v>
      </c>
      <c r="G34" s="37">
        <v>-0.01599132</v>
      </c>
    </row>
    <row r="35" spans="1:7" ht="12.75" thickBot="1">
      <c r="A35" s="22" t="s">
        <v>43</v>
      </c>
      <c r="B35" s="32">
        <v>-0.006654037</v>
      </c>
      <c r="C35" s="16">
        <v>4.681321E-05</v>
      </c>
      <c r="D35" s="16">
        <v>-0.006051094</v>
      </c>
      <c r="E35" s="16">
        <v>-0.008876377</v>
      </c>
      <c r="F35" s="28">
        <v>-0.00157725</v>
      </c>
      <c r="G35" s="38">
        <v>-0.004756293</v>
      </c>
    </row>
    <row r="36" spans="1:7" ht="12">
      <c r="A36" s="4" t="s">
        <v>44</v>
      </c>
      <c r="B36" s="3">
        <v>20.35523</v>
      </c>
      <c r="C36" s="3">
        <v>20.35828</v>
      </c>
      <c r="D36" s="3">
        <v>20.37354</v>
      </c>
      <c r="E36" s="3">
        <v>20.37659</v>
      </c>
      <c r="F36" s="3">
        <v>20.3949</v>
      </c>
      <c r="G36" s="3"/>
    </row>
    <row r="37" spans="1:6" ht="12">
      <c r="A37" s="4" t="s">
        <v>45</v>
      </c>
      <c r="B37" s="2">
        <v>-0.02136231</v>
      </c>
      <c r="C37" s="2">
        <v>0.1098633</v>
      </c>
      <c r="D37" s="2">
        <v>0.181071</v>
      </c>
      <c r="E37" s="2">
        <v>0.2212524</v>
      </c>
      <c r="F37" s="2">
        <v>0.2502441</v>
      </c>
    </row>
    <row r="38" spans="1:7" ht="12">
      <c r="A38" s="4" t="s">
        <v>53</v>
      </c>
      <c r="B38" s="2">
        <v>-0.0001876201</v>
      </c>
      <c r="C38" s="2">
        <v>0.0003408417</v>
      </c>
      <c r="D38" s="2">
        <v>0.0001167195</v>
      </c>
      <c r="E38" s="2">
        <v>-0.0001509525</v>
      </c>
      <c r="F38" s="2">
        <v>-0.0003503227</v>
      </c>
      <c r="G38" s="2">
        <v>0.0003233803</v>
      </c>
    </row>
    <row r="39" spans="1:7" ht="12.75" thickBot="1">
      <c r="A39" s="4" t="s">
        <v>54</v>
      </c>
      <c r="B39" s="2">
        <v>0.000202437</v>
      </c>
      <c r="C39" s="2">
        <v>-8.090482E-05</v>
      </c>
      <c r="D39" s="2">
        <v>-3.658815E-05</v>
      </c>
      <c r="E39" s="2">
        <v>0</v>
      </c>
      <c r="F39" s="2">
        <v>-2.075281E-05</v>
      </c>
      <c r="G39" s="2">
        <v>0.001093355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3.116595</v>
      </c>
      <c r="F40" s="17" t="s">
        <v>48</v>
      </c>
      <c r="G40" s="8">
        <v>55.118941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0.00376</v>
      </c>
      <c r="D4">
        <v>0.00376</v>
      </c>
      <c r="E4">
        <v>0.00376</v>
      </c>
      <c r="F4">
        <v>0.00208</v>
      </c>
      <c r="G4">
        <v>0.011718</v>
      </c>
    </row>
    <row r="5" spans="1:7" ht="12.75">
      <c r="A5" t="s">
        <v>13</v>
      </c>
      <c r="B5">
        <v>-1.698814</v>
      </c>
      <c r="C5">
        <v>-0.908521</v>
      </c>
      <c r="D5">
        <v>0.196848</v>
      </c>
      <c r="E5">
        <v>0.870285</v>
      </c>
      <c r="F5">
        <v>1.636877</v>
      </c>
      <c r="G5">
        <v>3.043616</v>
      </c>
    </row>
    <row r="6" spans="1:7" ht="12.75">
      <c r="A6" t="s">
        <v>14</v>
      </c>
      <c r="B6" s="52">
        <v>109.9602</v>
      </c>
      <c r="C6" s="52">
        <v>-200.4086</v>
      </c>
      <c r="D6" s="52">
        <v>-68.667</v>
      </c>
      <c r="E6" s="52">
        <v>88.80362</v>
      </c>
      <c r="F6" s="52">
        <v>206.0322</v>
      </c>
      <c r="G6" s="52">
        <v>0.0002080526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4.323937</v>
      </c>
      <c r="C8" s="52">
        <v>2.016817</v>
      </c>
      <c r="D8" s="52">
        <v>3.085865</v>
      </c>
      <c r="E8" s="52">
        <v>3.337719</v>
      </c>
      <c r="F8" s="52">
        <v>-5.699888</v>
      </c>
      <c r="G8" s="52">
        <v>1.899638</v>
      </c>
    </row>
    <row r="9" spans="1:7" ht="12.75">
      <c r="A9" t="s">
        <v>17</v>
      </c>
      <c r="B9" s="52">
        <v>-1.14683</v>
      </c>
      <c r="C9" s="52">
        <v>-0.2927541</v>
      </c>
      <c r="D9" s="52">
        <v>-0.4420603</v>
      </c>
      <c r="E9" s="52">
        <v>-0.2009185</v>
      </c>
      <c r="F9" s="52">
        <v>-1.127282</v>
      </c>
      <c r="G9" s="52">
        <v>-0.5415935</v>
      </c>
    </row>
    <row r="10" spans="1:7" ht="12.75">
      <c r="A10" t="s">
        <v>18</v>
      </c>
      <c r="B10" s="52">
        <v>-0.881354</v>
      </c>
      <c r="C10" s="52">
        <v>-0.9128489</v>
      </c>
      <c r="D10" s="52">
        <v>-1.063698</v>
      </c>
      <c r="E10" s="52">
        <v>-1.961556</v>
      </c>
      <c r="F10" s="52">
        <v>-0.1037279</v>
      </c>
      <c r="G10" s="52">
        <v>-1.089302</v>
      </c>
    </row>
    <row r="11" spans="1:7" ht="12.75">
      <c r="A11" t="s">
        <v>19</v>
      </c>
      <c r="B11" s="52">
        <v>3.024837</v>
      </c>
      <c r="C11" s="52">
        <v>0.1131622</v>
      </c>
      <c r="D11" s="52">
        <v>-0.1346469</v>
      </c>
      <c r="E11" s="52">
        <v>-0.6235324</v>
      </c>
      <c r="F11" s="52">
        <v>13.79238</v>
      </c>
      <c r="G11" s="52">
        <v>2.11909</v>
      </c>
    </row>
    <row r="12" spans="1:7" ht="12.75">
      <c r="A12" t="s">
        <v>20</v>
      </c>
      <c r="B12" s="52">
        <v>0.2722641</v>
      </c>
      <c r="C12" s="52">
        <v>-0.2126178</v>
      </c>
      <c r="D12" s="52">
        <v>-0.2045294</v>
      </c>
      <c r="E12" s="52">
        <v>-0.3487335</v>
      </c>
      <c r="F12" s="52">
        <v>-0.2683105</v>
      </c>
      <c r="G12" s="52">
        <v>-0.1804901</v>
      </c>
    </row>
    <row r="13" spans="1:7" ht="12.75">
      <c r="A13" t="s">
        <v>21</v>
      </c>
      <c r="B13" s="52">
        <v>-0.3006983</v>
      </c>
      <c r="C13" s="52">
        <v>-0.06420104</v>
      </c>
      <c r="D13" s="52">
        <v>-0.07142299</v>
      </c>
      <c r="E13" s="52">
        <v>-0.1791179</v>
      </c>
      <c r="F13" s="52">
        <v>-0.2038572</v>
      </c>
      <c r="G13" s="52">
        <v>-0.1464717</v>
      </c>
    </row>
    <row r="14" spans="1:7" ht="12.75">
      <c r="A14" t="s">
        <v>22</v>
      </c>
      <c r="B14" s="52">
        <v>-0.2028003</v>
      </c>
      <c r="C14" s="52">
        <v>-0.09422964</v>
      </c>
      <c r="D14" s="52">
        <v>0.02721458</v>
      </c>
      <c r="E14" s="52">
        <v>0.008112392</v>
      </c>
      <c r="F14" s="52">
        <v>0.00381028</v>
      </c>
      <c r="G14" s="52">
        <v>-0.04308531</v>
      </c>
    </row>
    <row r="15" spans="1:7" ht="12.75">
      <c r="A15" t="s">
        <v>23</v>
      </c>
      <c r="B15" s="52">
        <v>-0.1319026</v>
      </c>
      <c r="C15" s="52">
        <v>0.1080624</v>
      </c>
      <c r="D15" s="52">
        <v>0.06236909</v>
      </c>
      <c r="E15" s="52">
        <v>0.02678248</v>
      </c>
      <c r="F15" s="52">
        <v>-0.2398245</v>
      </c>
      <c r="G15" s="52">
        <v>-0.003599359</v>
      </c>
    </row>
    <row r="16" spans="1:7" ht="12.75">
      <c r="A16" t="s">
        <v>24</v>
      </c>
      <c r="B16" s="52">
        <v>0.03978316</v>
      </c>
      <c r="C16" s="52">
        <v>-0.013387</v>
      </c>
      <c r="D16" s="52">
        <v>-0.03923075</v>
      </c>
      <c r="E16" s="52">
        <v>-0.04633175</v>
      </c>
      <c r="F16" s="52">
        <v>-0.02661403</v>
      </c>
      <c r="G16" s="52">
        <v>-0.02158148</v>
      </c>
    </row>
    <row r="17" spans="1:7" ht="12.75">
      <c r="A17" t="s">
        <v>25</v>
      </c>
      <c r="B17" s="52">
        <v>-0.04491908</v>
      </c>
      <c r="C17" s="52">
        <v>-0.0557851</v>
      </c>
      <c r="D17" s="52">
        <v>-0.0414966</v>
      </c>
      <c r="E17" s="52">
        <v>-0.0248163</v>
      </c>
      <c r="F17" s="52">
        <v>-0.05614471</v>
      </c>
      <c r="G17" s="52">
        <v>-0.04336041</v>
      </c>
    </row>
    <row r="18" spans="1:7" ht="12.75">
      <c r="A18" t="s">
        <v>26</v>
      </c>
      <c r="B18" s="52">
        <v>0.004570956</v>
      </c>
      <c r="C18" s="52">
        <v>0.09961301</v>
      </c>
      <c r="D18" s="52">
        <v>0.0681714</v>
      </c>
      <c r="E18" s="52">
        <v>0.03341184</v>
      </c>
      <c r="F18" s="52">
        <v>-0.04819281</v>
      </c>
      <c r="G18" s="52">
        <v>0.04267382</v>
      </c>
    </row>
    <row r="19" spans="1:7" ht="12.75">
      <c r="A19" t="s">
        <v>27</v>
      </c>
      <c r="B19" s="52">
        <v>-0.2330371</v>
      </c>
      <c r="C19" s="52">
        <v>-0.2046891</v>
      </c>
      <c r="D19" s="52">
        <v>-0.2116478</v>
      </c>
      <c r="E19" s="52">
        <v>-0.1956233</v>
      </c>
      <c r="F19" s="52">
        <v>-0.1570138</v>
      </c>
      <c r="G19" s="52">
        <v>-0.2019519</v>
      </c>
    </row>
    <row r="20" spans="1:7" ht="12.75">
      <c r="A20" t="s">
        <v>28</v>
      </c>
      <c r="B20" s="52">
        <v>-0.001384803</v>
      </c>
      <c r="C20" s="52">
        <v>0.007720501</v>
      </c>
      <c r="D20" s="52">
        <v>0.002382811</v>
      </c>
      <c r="E20" s="52">
        <v>-0.001260291</v>
      </c>
      <c r="F20" s="52">
        <v>0.002117177</v>
      </c>
      <c r="G20" s="52">
        <v>0.002207741</v>
      </c>
    </row>
    <row r="21" spans="1:7" ht="12.75">
      <c r="A21" t="s">
        <v>29</v>
      </c>
      <c r="B21" s="52">
        <v>-119.4556</v>
      </c>
      <c r="C21" s="52">
        <v>47.95538</v>
      </c>
      <c r="D21" s="52">
        <v>21.49541</v>
      </c>
      <c r="E21" s="52">
        <v>-4.454861</v>
      </c>
      <c r="F21" s="52">
        <v>12.88217</v>
      </c>
      <c r="G21" s="52">
        <v>0.02347936</v>
      </c>
    </row>
    <row r="22" spans="1:7" ht="12.75">
      <c r="A22" t="s">
        <v>30</v>
      </c>
      <c r="B22" s="52">
        <v>-33.97641</v>
      </c>
      <c r="C22" s="52">
        <v>-18.17044</v>
      </c>
      <c r="D22" s="52">
        <v>3.936959</v>
      </c>
      <c r="E22" s="52">
        <v>17.40571</v>
      </c>
      <c r="F22" s="52">
        <v>32.73767</v>
      </c>
      <c r="G22" s="52">
        <v>0</v>
      </c>
    </row>
    <row r="23" spans="1:7" ht="12.75">
      <c r="A23" t="s">
        <v>31</v>
      </c>
      <c r="B23" s="52">
        <v>-2.117351</v>
      </c>
      <c r="C23" s="52">
        <v>-0.4864016</v>
      </c>
      <c r="D23" s="52">
        <v>-1.27622</v>
      </c>
      <c r="E23" s="52">
        <v>-4.209416</v>
      </c>
      <c r="F23" s="52">
        <v>5.839909</v>
      </c>
      <c r="G23" s="52">
        <v>-0.9670882</v>
      </c>
    </row>
    <row r="24" spans="1:7" ht="12.75">
      <c r="A24" t="s">
        <v>32</v>
      </c>
      <c r="B24" s="52">
        <v>-0.5210237</v>
      </c>
      <c r="C24" s="52">
        <v>1.208826</v>
      </c>
      <c r="D24" s="52">
        <v>-1.517958</v>
      </c>
      <c r="E24" s="52">
        <v>-5.048528</v>
      </c>
      <c r="F24" s="52">
        <v>-0.3868152</v>
      </c>
      <c r="G24" s="52">
        <v>-1.416337</v>
      </c>
    </row>
    <row r="25" spans="1:7" ht="12.75">
      <c r="A25" t="s">
        <v>33</v>
      </c>
      <c r="B25" s="52">
        <v>-0.6398277</v>
      </c>
      <c r="C25" s="52">
        <v>-0.4980993</v>
      </c>
      <c r="D25" s="52">
        <v>-0.4300303</v>
      </c>
      <c r="E25" s="52">
        <v>-1.368509</v>
      </c>
      <c r="F25" s="52">
        <v>-2.207727</v>
      </c>
      <c r="G25" s="52">
        <v>-0.9391943</v>
      </c>
    </row>
    <row r="26" spans="1:7" ht="12.75">
      <c r="A26" t="s">
        <v>34</v>
      </c>
      <c r="B26" s="52">
        <v>0.6120858</v>
      </c>
      <c r="C26" s="52">
        <v>0.33616</v>
      </c>
      <c r="D26" s="52">
        <v>-0.1701304</v>
      </c>
      <c r="E26" s="52">
        <v>0.0615653</v>
      </c>
      <c r="F26" s="52">
        <v>1.785212</v>
      </c>
      <c r="G26" s="52">
        <v>0.3809962</v>
      </c>
    </row>
    <row r="27" spans="1:7" ht="12.75">
      <c r="A27" t="s">
        <v>35</v>
      </c>
      <c r="B27" s="52">
        <v>0.05755605</v>
      </c>
      <c r="C27" s="52">
        <v>-0.07357352</v>
      </c>
      <c r="D27" s="52">
        <v>0.1641824</v>
      </c>
      <c r="E27" s="52">
        <v>0.0900399</v>
      </c>
      <c r="F27" s="52">
        <v>0.4685563</v>
      </c>
      <c r="G27" s="52">
        <v>0.1141911</v>
      </c>
    </row>
    <row r="28" spans="1:7" ht="12.75">
      <c r="A28" t="s">
        <v>36</v>
      </c>
      <c r="B28" s="52">
        <v>0.1591413</v>
      </c>
      <c r="C28" s="52">
        <v>0.3074415</v>
      </c>
      <c r="D28" s="52">
        <v>0.2587748</v>
      </c>
      <c r="E28" s="52">
        <v>-0.02547753</v>
      </c>
      <c r="F28" s="52">
        <v>0.1226375</v>
      </c>
      <c r="G28" s="52">
        <v>0.1695232</v>
      </c>
    </row>
    <row r="29" spans="1:7" ht="12.75">
      <c r="A29" t="s">
        <v>37</v>
      </c>
      <c r="B29" s="52">
        <v>0.1113392</v>
      </c>
      <c r="C29" s="52">
        <v>-0.03142388</v>
      </c>
      <c r="D29" s="52">
        <v>-0.1059566</v>
      </c>
      <c r="E29" s="52">
        <v>-0.04702286</v>
      </c>
      <c r="F29" s="52">
        <v>-0.123324</v>
      </c>
      <c r="G29" s="52">
        <v>-0.0446292</v>
      </c>
    </row>
    <row r="30" spans="1:7" ht="12.75">
      <c r="A30" t="s">
        <v>38</v>
      </c>
      <c r="B30" s="52">
        <v>0.07161591</v>
      </c>
      <c r="C30" s="52">
        <v>-0.03433135</v>
      </c>
      <c r="D30" s="52">
        <v>-0.02357073</v>
      </c>
      <c r="E30" s="52">
        <v>-0.1024481</v>
      </c>
      <c r="F30" s="52">
        <v>0.1863187</v>
      </c>
      <c r="G30" s="52">
        <v>-0.003399526</v>
      </c>
    </row>
    <row r="31" spans="1:7" ht="12.75">
      <c r="A31" t="s">
        <v>39</v>
      </c>
      <c r="B31" s="52">
        <v>0.02217921</v>
      </c>
      <c r="C31" s="52">
        <v>-0.0269732</v>
      </c>
      <c r="D31" s="52">
        <v>-0.02164101</v>
      </c>
      <c r="E31" s="52">
        <v>0.001027491</v>
      </c>
      <c r="F31" s="52">
        <v>0.005995466</v>
      </c>
      <c r="G31" s="52">
        <v>-0.007432125</v>
      </c>
    </row>
    <row r="32" spans="1:7" ht="12.75">
      <c r="A32" t="s">
        <v>40</v>
      </c>
      <c r="B32" s="52">
        <v>0.05423774</v>
      </c>
      <c r="C32" s="52">
        <v>0.05293152</v>
      </c>
      <c r="D32" s="52">
        <v>0.07426612</v>
      </c>
      <c r="E32" s="52">
        <v>0.0304456</v>
      </c>
      <c r="F32" s="52">
        <v>0.0328701</v>
      </c>
      <c r="G32" s="52">
        <v>0.05017922</v>
      </c>
    </row>
    <row r="33" spans="1:7" ht="12.75">
      <c r="A33" t="s">
        <v>41</v>
      </c>
      <c r="B33" s="52">
        <v>0.1696156</v>
      </c>
      <c r="C33" s="52">
        <v>0.1096827</v>
      </c>
      <c r="D33" s="52">
        <v>0.1098464</v>
      </c>
      <c r="E33" s="52">
        <v>0.1114581</v>
      </c>
      <c r="F33" s="52">
        <v>0.0768263</v>
      </c>
      <c r="G33" s="52">
        <v>0.1144656</v>
      </c>
    </row>
    <row r="34" spans="1:7" ht="12.75">
      <c r="A34" t="s">
        <v>42</v>
      </c>
      <c r="B34" s="52">
        <v>-0.002332372</v>
      </c>
      <c r="C34" s="52">
        <v>-0.01240899</v>
      </c>
      <c r="D34" s="52">
        <v>-0.008635704</v>
      </c>
      <c r="E34" s="52">
        <v>-0.01958676</v>
      </c>
      <c r="F34" s="52">
        <v>-0.04435998</v>
      </c>
      <c r="G34" s="52">
        <v>-0.01599132</v>
      </c>
    </row>
    <row r="35" spans="1:7" ht="12.75">
      <c r="A35" t="s">
        <v>43</v>
      </c>
      <c r="B35" s="52">
        <v>-0.006654037</v>
      </c>
      <c r="C35" s="52">
        <v>4.681321E-05</v>
      </c>
      <c r="D35" s="52">
        <v>-0.006051094</v>
      </c>
      <c r="E35" s="52">
        <v>-0.008876377</v>
      </c>
      <c r="F35" s="52">
        <v>-0.00157725</v>
      </c>
      <c r="G35" s="52">
        <v>-0.004756293</v>
      </c>
    </row>
    <row r="36" spans="1:6" ht="12.75">
      <c r="A36" t="s">
        <v>44</v>
      </c>
      <c r="B36" s="52">
        <v>20.35523</v>
      </c>
      <c r="C36" s="52">
        <v>20.35828</v>
      </c>
      <c r="D36" s="52">
        <v>20.37354</v>
      </c>
      <c r="E36" s="52">
        <v>20.37659</v>
      </c>
      <c r="F36" s="52">
        <v>20.3949</v>
      </c>
    </row>
    <row r="37" spans="1:6" ht="12.75">
      <c r="A37" t="s">
        <v>45</v>
      </c>
      <c r="B37" s="52">
        <v>-0.02136231</v>
      </c>
      <c r="C37" s="52">
        <v>0.1098633</v>
      </c>
      <c r="D37" s="52">
        <v>0.181071</v>
      </c>
      <c r="E37" s="52">
        <v>0.2212524</v>
      </c>
      <c r="F37" s="52">
        <v>0.2502441</v>
      </c>
    </row>
    <row r="38" spans="1:7" ht="12.75">
      <c r="A38" t="s">
        <v>55</v>
      </c>
      <c r="B38" s="52">
        <v>-0.0001876201</v>
      </c>
      <c r="C38" s="52">
        <v>0.0003408417</v>
      </c>
      <c r="D38" s="52">
        <v>0.0001167195</v>
      </c>
      <c r="E38" s="52">
        <v>-0.0001509525</v>
      </c>
      <c r="F38" s="52">
        <v>-0.0003503227</v>
      </c>
      <c r="G38" s="52">
        <v>0.0003233803</v>
      </c>
    </row>
    <row r="39" spans="1:7" ht="12.75">
      <c r="A39" t="s">
        <v>56</v>
      </c>
      <c r="B39" s="52">
        <v>0.000202437</v>
      </c>
      <c r="C39" s="52">
        <v>-8.090482E-05</v>
      </c>
      <c r="D39" s="52">
        <v>-3.658815E-05</v>
      </c>
      <c r="E39" s="52">
        <v>0</v>
      </c>
      <c r="F39" s="52">
        <v>-2.075281E-05</v>
      </c>
      <c r="G39" s="52">
        <v>0.001093355</v>
      </c>
    </row>
    <row r="40" spans="2:7" ht="12.75">
      <c r="B40" t="s">
        <v>46</v>
      </c>
      <c r="C40">
        <v>-0.00376</v>
      </c>
      <c r="D40" t="s">
        <v>47</v>
      </c>
      <c r="E40">
        <v>3.116595</v>
      </c>
      <c r="F40" t="s">
        <v>48</v>
      </c>
      <c r="G40">
        <v>55.118941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12.505</v>
      </c>
      <c r="J44">
        <v>12.506</v>
      </c>
    </row>
    <row r="50" spans="1:7" ht="12.75">
      <c r="A50" t="s">
        <v>58</v>
      </c>
      <c r="B50">
        <f>-0.017/(B7*B7+B22*B22)*(B21*B22+B6*B7)</f>
        <v>-0.00018762014843489968</v>
      </c>
      <c r="C50">
        <f>-0.017/(C7*C7+C22*C22)*(C21*C22+C6*C7)</f>
        <v>0.00034084162762096023</v>
      </c>
      <c r="D50">
        <f>-0.017/(D7*D7+D22*D22)*(D21*D22+D6*D7)</f>
        <v>0.0001167194953957553</v>
      </c>
      <c r="E50">
        <f>-0.017/(E7*E7+E22*E22)*(E21*E22+E6*E7)</f>
        <v>-0.00015095251487299048</v>
      </c>
      <c r="F50">
        <f>-0.017/(F7*F7+F22*F22)*(F21*F22+F6*F7)</f>
        <v>-0.00035032267987819104</v>
      </c>
      <c r="G50">
        <f>(B50*B$4+C50*C$4+D50*D$4+E50*E$4+F50*F$4)/SUM(B$4:F$4)</f>
        <v>-7.408229526770303E-08</v>
      </c>
    </row>
    <row r="51" spans="1:7" ht="12.75">
      <c r="A51" t="s">
        <v>59</v>
      </c>
      <c r="B51">
        <f>-0.017/(B7*B7+B22*B22)*(B21*B7-B6*B22)</f>
        <v>0.00020243705409125152</v>
      </c>
      <c r="C51">
        <f>-0.017/(C7*C7+C22*C22)*(C21*C7-C6*C22)</f>
        <v>-8.09048217655811E-05</v>
      </c>
      <c r="D51">
        <f>-0.017/(D7*D7+D22*D22)*(D21*D7-D6*D22)</f>
        <v>-3.658814898678738E-05</v>
      </c>
      <c r="E51">
        <f>-0.017/(E7*E7+E22*E22)*(E21*E7-E6*E22)</f>
        <v>7.836007269764998E-06</v>
      </c>
      <c r="F51">
        <f>-0.017/(F7*F7+F22*F22)*(F21*F7-F6*F22)</f>
        <v>-2.0752814171263215E-05</v>
      </c>
      <c r="G51">
        <f>(B51*B$4+C51*C$4+D51*D$4+E51*E$4+F51*F$4)/SUM(B$4:F$4)</f>
        <v>2.2069274038847058E-07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9999.954985011429</v>
      </c>
      <c r="C62">
        <f>C7+(2/0.017)*(C8*C50-C23*C51)</f>
        <v>10000.076242700487</v>
      </c>
      <c r="D62">
        <f>D7+(2/0.017)*(D8*D50-D23*D51)</f>
        <v>10000.036880715077</v>
      </c>
      <c r="E62">
        <f>E7+(2/0.017)*(E8*E50-E23*E51)</f>
        <v>9999.944605639692</v>
      </c>
      <c r="F62">
        <f>F7+(2/0.017)*(F8*F50-F23*F51)</f>
        <v>10000.249175833578</v>
      </c>
    </row>
    <row r="63" spans="1:6" ht="12.75">
      <c r="A63" t="s">
        <v>67</v>
      </c>
      <c r="B63">
        <f>B8+(3/0.017)*(B9*B50-B24*B51)</f>
        <v>4.380521044312233</v>
      </c>
      <c r="C63">
        <f>C8+(3/0.017)*(C9*C50-C24*C51)</f>
        <v>2.0164670708480394</v>
      </c>
      <c r="D63">
        <f>D8+(3/0.017)*(D9*D50-D24*D51)</f>
        <v>3.0669585890687916</v>
      </c>
      <c r="E63">
        <f>E8+(3/0.017)*(E9*E50-E24*E51)</f>
        <v>3.3500524332298447</v>
      </c>
      <c r="F63">
        <f>F8+(3/0.017)*(F9*F50-F24*F51)</f>
        <v>-5.631614185778665</v>
      </c>
    </row>
    <row r="64" spans="1:6" ht="12.75">
      <c r="A64" t="s">
        <v>68</v>
      </c>
      <c r="B64">
        <f>B9+(4/0.017)*(B10*B50-B25*B51)</f>
        <v>-1.0774453875252532</v>
      </c>
      <c r="C64">
        <f>C9+(4/0.017)*(C10*C50-C25*C51)</f>
        <v>-0.37544481527907386</v>
      </c>
      <c r="D64">
        <f>D9+(4/0.017)*(D10*D50-D25*D51)</f>
        <v>-0.4749751956467546</v>
      </c>
      <c r="E64">
        <f>E9+(4/0.017)*(E10*E50-E25*E51)</f>
        <v>-0.12872427465013117</v>
      </c>
      <c r="F64">
        <f>F9+(4/0.017)*(F10*F50-F25*F51)</f>
        <v>-1.1295121911213513</v>
      </c>
    </row>
    <row r="65" spans="1:6" ht="12.75">
      <c r="A65" t="s">
        <v>69</v>
      </c>
      <c r="B65">
        <f>B10+(5/0.017)*(B11*B50-B26*B51)</f>
        <v>-1.0847155332748422</v>
      </c>
      <c r="C65">
        <f>C10+(5/0.017)*(C11*C50-C26*C51)</f>
        <v>-0.8935055607888569</v>
      </c>
      <c r="D65">
        <f>D10+(5/0.017)*(D11*D50-D26*D51)</f>
        <v>-1.0701511396020542</v>
      </c>
      <c r="E65">
        <f>E10+(5/0.017)*(E11*E50-E26*E51)</f>
        <v>-1.9340144241922277</v>
      </c>
      <c r="F65">
        <f>F10+(5/0.017)*(F11*F50-F26*F51)</f>
        <v>-1.5139441795900161</v>
      </c>
    </row>
    <row r="66" spans="1:6" ht="12.75">
      <c r="A66" t="s">
        <v>70</v>
      </c>
      <c r="B66">
        <f>B11+(6/0.017)*(B12*B50-B27*B51)</f>
        <v>3.0026956912720157</v>
      </c>
      <c r="C66">
        <f>C11+(6/0.017)*(C12*C50-C27*C51)</f>
        <v>0.08548404134042793</v>
      </c>
      <c r="D66">
        <f>D11+(6/0.017)*(D12*D50-D27*D51)</f>
        <v>-0.14095234879390175</v>
      </c>
      <c r="E66">
        <f>E11+(6/0.017)*(E12*E50-E27*E51)</f>
        <v>-0.6052018192231208</v>
      </c>
      <c r="F66">
        <f>F11+(6/0.017)*(F12*F50-F27*F51)</f>
        <v>13.828986746548987</v>
      </c>
    </row>
    <row r="67" spans="1:6" ht="12.75">
      <c r="A67" t="s">
        <v>71</v>
      </c>
      <c r="B67">
        <f>B12+(7/0.017)*(B13*B50-B28*B51)</f>
        <v>0.28222920270982876</v>
      </c>
      <c r="C67">
        <f>C12+(7/0.017)*(C13*C50-C28*C51)</f>
        <v>-0.21138616532082402</v>
      </c>
      <c r="D67">
        <f>D12+(7/0.017)*(D13*D50-D28*D51)</f>
        <v>-0.20406343240660058</v>
      </c>
      <c r="E67">
        <f>E12+(7/0.017)*(E13*E50-E28*E51)</f>
        <v>-0.337517877822444</v>
      </c>
      <c r="F67">
        <f>F12+(7/0.017)*(F13*F50-F28*F51)</f>
        <v>-0.23785602252642657</v>
      </c>
    </row>
    <row r="68" spans="1:6" ht="12.75">
      <c r="A68" t="s">
        <v>72</v>
      </c>
      <c r="B68">
        <f>B13+(8/0.017)*(B14*B50-B29*B51)</f>
        <v>-0.2933993622419927</v>
      </c>
      <c r="C68">
        <f>C13+(8/0.017)*(C14*C50-C29*C51)</f>
        <v>-0.08051149989568007</v>
      </c>
      <c r="D68">
        <f>D13+(8/0.017)*(D14*D50-D29*D51)</f>
        <v>-0.07175253532796519</v>
      </c>
      <c r="E68">
        <f>E13+(8/0.017)*(E14*E50-E29*E51)</f>
        <v>-0.1795207774123437</v>
      </c>
      <c r="F68">
        <f>F13+(8/0.017)*(F14*F50-F29*F51)</f>
        <v>-0.20568974002613793</v>
      </c>
    </row>
    <row r="69" spans="1:6" ht="12.75">
      <c r="A69" t="s">
        <v>73</v>
      </c>
      <c r="B69">
        <f>B14+(9/0.017)*(B15*B50-B30*B51)</f>
        <v>-0.19737389741762557</v>
      </c>
      <c r="C69">
        <f>C14+(9/0.017)*(C15*C50-C30*C51)</f>
        <v>-0.07620073806287359</v>
      </c>
      <c r="D69">
        <f>D14+(9/0.017)*(D15*D50-D30*D51)</f>
        <v>0.03061196317583094</v>
      </c>
      <c r="E69">
        <f>E14+(9/0.017)*(E15*E50-E30*E51)</f>
        <v>0.006397045653678962</v>
      </c>
      <c r="F69">
        <f>F14+(9/0.017)*(F15*F50-F30*F51)</f>
        <v>0.050336361769623944</v>
      </c>
    </row>
    <row r="70" spans="1:6" ht="12.75">
      <c r="A70" t="s">
        <v>74</v>
      </c>
      <c r="B70">
        <f>B15+(10/0.017)*(B16*B50-B31*B51)</f>
        <v>-0.13893437430522387</v>
      </c>
      <c r="C70">
        <f>C15+(10/0.017)*(C16*C50-C31*C51)</f>
        <v>0.10409468893681814</v>
      </c>
      <c r="D70">
        <f>D15+(10/0.017)*(D16*D50-D31*D51)</f>
        <v>0.059209797151704956</v>
      </c>
      <c r="E70">
        <f>E15+(10/0.017)*(E16*E50-E31*E51)</f>
        <v>0.03089179926707121</v>
      </c>
      <c r="F70">
        <f>F15+(10/0.017)*(F16*F50-F31*F51)</f>
        <v>-0.23426689935074899</v>
      </c>
    </row>
    <row r="71" spans="1:6" ht="12.75">
      <c r="A71" t="s">
        <v>75</v>
      </c>
      <c r="B71">
        <f>B16+(11/0.017)*(B17*B50-B32*B51)</f>
        <v>0.03813186339181828</v>
      </c>
      <c r="C71">
        <f>C16+(11/0.017)*(C17*C50-C32*C51)</f>
        <v>-0.0229191270579873</v>
      </c>
      <c r="D71">
        <f>D16+(11/0.017)*(D17*D50-D32*D51)</f>
        <v>-0.04060652799079398</v>
      </c>
      <c r="E71">
        <f>E16+(11/0.017)*(E17*E50-E32*E51)</f>
        <v>-0.044062184089940434</v>
      </c>
      <c r="F71">
        <f>F16+(11/0.017)*(F17*F50-F32*F51)</f>
        <v>-0.013445792600116366</v>
      </c>
    </row>
    <row r="72" spans="1:6" ht="12.75">
      <c r="A72" t="s">
        <v>76</v>
      </c>
      <c r="B72">
        <f>B17+(12/0.017)*(B18*B50-B33*B51)</f>
        <v>-0.06976196411891493</v>
      </c>
      <c r="C72">
        <f>C17+(12/0.017)*(C18*C50-C33*C51)</f>
        <v>-0.02555489782007716</v>
      </c>
      <c r="D72">
        <f>D17+(12/0.017)*(D18*D50-D33*D51)</f>
        <v>-0.03304294739485805</v>
      </c>
      <c r="E72">
        <f>E17+(12/0.017)*(E18*E50-E33*E51)</f>
        <v>-0.028992997239817533</v>
      </c>
      <c r="F72">
        <f>F17+(12/0.017)*(F18*F50-F33*F51)</f>
        <v>-0.04310184203946386</v>
      </c>
    </row>
    <row r="73" spans="1:6" ht="12.75">
      <c r="A73" t="s">
        <v>77</v>
      </c>
      <c r="B73">
        <f>B18+(13/0.017)*(B19*B50-B34*B51)</f>
        <v>0.038366837148489714</v>
      </c>
      <c r="C73">
        <f>C18+(13/0.017)*(C19*C50-C34*C51)</f>
        <v>0.045494382316550896</v>
      </c>
      <c r="D73">
        <f>D18+(13/0.017)*(D19*D50-D34*D51)</f>
        <v>0.049038926179509765</v>
      </c>
      <c r="E73">
        <f>E18+(13/0.017)*(E19*E50-E34*E51)</f>
        <v>0.05611084260320941</v>
      </c>
      <c r="F73">
        <f>F18+(13/0.017)*(F19*F50-F34*F51)</f>
        <v>-0.006833768232964374</v>
      </c>
    </row>
    <row r="74" spans="1:6" ht="12.75">
      <c r="A74" t="s">
        <v>78</v>
      </c>
      <c r="B74">
        <f>B19+(14/0.017)*(B20*B50-B35*B51)</f>
        <v>-0.23171381951205283</v>
      </c>
      <c r="C74">
        <f>C19+(14/0.017)*(C20*C50-C35*C51)</f>
        <v>-0.20251888955422306</v>
      </c>
      <c r="D74">
        <f>D19+(14/0.017)*(D20*D50-D35*D51)</f>
        <v>-0.21160108762574484</v>
      </c>
      <c r="E74">
        <f>E19+(14/0.017)*(E20*E50-E35*E51)</f>
        <v>-0.19540934751125166</v>
      </c>
      <c r="F74">
        <f>F19+(14/0.017)*(F20*F50-F35*F51)</f>
        <v>-0.15765156382070314</v>
      </c>
    </row>
    <row r="75" spans="1:6" ht="12.75">
      <c r="A75" t="s">
        <v>79</v>
      </c>
      <c r="B75" s="52">
        <f>B20</f>
        <v>-0.001384803</v>
      </c>
      <c r="C75" s="52">
        <f>C20</f>
        <v>0.007720501</v>
      </c>
      <c r="D75" s="52">
        <f>D20</f>
        <v>0.002382811</v>
      </c>
      <c r="E75" s="52">
        <f>E20</f>
        <v>-0.001260291</v>
      </c>
      <c r="F75" s="52">
        <f>F20</f>
        <v>0.002117177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-33.8266943791453</v>
      </c>
      <c r="C82">
        <f>C22+(2/0.017)*(C8*C51+C23*C50)</f>
        <v>-18.20914072152238</v>
      </c>
      <c r="D82">
        <f>D22+(2/0.017)*(D8*D51+D23*D50)</f>
        <v>3.906151253789755</v>
      </c>
      <c r="E82">
        <f>E22+(2/0.017)*(E8*E51+E23*E50)</f>
        <v>17.48354250843471</v>
      </c>
      <c r="F82">
        <f>F22+(2/0.017)*(F8*F51+F23*F50)</f>
        <v>32.51089778180427</v>
      </c>
    </row>
    <row r="83" spans="1:6" ht="12.75">
      <c r="A83" t="s">
        <v>82</v>
      </c>
      <c r="B83">
        <f>B23+(3/0.017)*(B9*B51+B24*B50)</f>
        <v>-2.141069766378477</v>
      </c>
      <c r="C83">
        <f>C23+(3/0.017)*(C9*C51+C24*C50)</f>
        <v>-0.4095127577119686</v>
      </c>
      <c r="D83">
        <f>D23+(3/0.017)*(D9*D51+D24*D50)</f>
        <v>-1.3046319630013656</v>
      </c>
      <c r="E83">
        <f>E23+(3/0.017)*(E9*E51+E24*E50)</f>
        <v>-4.075207717791751</v>
      </c>
      <c r="F83">
        <f>F23+(3/0.017)*(F9*F51+F24*F50)</f>
        <v>5.867950954943452</v>
      </c>
    </row>
    <row r="84" spans="1:6" ht="12.75">
      <c r="A84" t="s">
        <v>83</v>
      </c>
      <c r="B84">
        <f>B24+(4/0.017)*(B10*B51+B25*B50)</f>
        <v>-0.5347587916058306</v>
      </c>
      <c r="C84">
        <f>C24+(4/0.017)*(C10*C51+C25*C50)</f>
        <v>1.1862568003351872</v>
      </c>
      <c r="D84">
        <f>D24+(4/0.017)*(D10*D51+D25*D50)</f>
        <v>-1.520610747934103</v>
      </c>
      <c r="E84">
        <f>E24+(4/0.017)*(E10*E51+E25*E50)</f>
        <v>-5.003537621623466</v>
      </c>
      <c r="F84">
        <f>F24+(4/0.017)*(F10*F51+F25*F50)</f>
        <v>-0.20432826237352603</v>
      </c>
    </row>
    <row r="85" spans="1:6" ht="12.75">
      <c r="A85" t="s">
        <v>84</v>
      </c>
      <c r="B85">
        <f>B25+(5/0.017)*(B11*B51+B26*B50)</f>
        <v>-0.49350432860725746</v>
      </c>
      <c r="C85">
        <f>C25+(5/0.017)*(C11*C51+C26*C50)</f>
        <v>-0.4670928429648644</v>
      </c>
      <c r="D85">
        <f>D25+(5/0.017)*(D11*D51+D26*D50)</f>
        <v>-0.43442178635343204</v>
      </c>
      <c r="E85">
        <f>E25+(5/0.017)*(E11*E51+E26*E50)</f>
        <v>-1.3726794239068365</v>
      </c>
      <c r="F85">
        <f>F25+(5/0.017)*(F11*F51+F26*F50)</f>
        <v>-2.4758537503265154</v>
      </c>
    </row>
    <row r="86" spans="1:6" ht="12.75">
      <c r="A86" t="s">
        <v>85</v>
      </c>
      <c r="B86">
        <f>B26+(6/0.017)*(B12*B51+B27*B50)</f>
        <v>0.6277273297745222</v>
      </c>
      <c r="C86">
        <f>C26+(6/0.017)*(C12*C51+C27*C50)</f>
        <v>0.33338054831997177</v>
      </c>
      <c r="D86">
        <f>D26+(6/0.017)*(D12*D51+D27*D50)</f>
        <v>-0.16072570386814977</v>
      </c>
      <c r="E86">
        <f>E26+(6/0.017)*(E12*E51+E27*E50)</f>
        <v>0.05580373732289771</v>
      </c>
      <c r="F86">
        <f>F26+(6/0.017)*(F12*F51+F27*F50)</f>
        <v>1.7292433997377257</v>
      </c>
    </row>
    <row r="87" spans="1:6" ht="12.75">
      <c r="A87" t="s">
        <v>86</v>
      </c>
      <c r="B87">
        <f>B27+(7/0.017)*(B13*B51+B28*B50)</f>
        <v>0.020196394326318125</v>
      </c>
      <c r="C87">
        <f>C27+(7/0.017)*(C13*C51+C28*C50)</f>
        <v>-0.028286387959049378</v>
      </c>
      <c r="D87">
        <f>D27+(7/0.017)*(D13*D51+D28*D50)</f>
        <v>0.1776954055020221</v>
      </c>
      <c r="E87">
        <f>E27+(7/0.017)*(E13*E51+E28*E50)</f>
        <v>0.09104556449517348</v>
      </c>
      <c r="F87">
        <f>F27+(7/0.017)*(F13*F51+F28*F50)</f>
        <v>0.45260779356168157</v>
      </c>
    </row>
    <row r="88" spans="1:6" ht="12.75">
      <c r="A88" t="s">
        <v>87</v>
      </c>
      <c r="B88">
        <f>B28+(8/0.017)*(B14*B51+B29*B50)</f>
        <v>0.12999128939696705</v>
      </c>
      <c r="C88">
        <f>C28+(8/0.017)*(C14*C51+C29*C50)</f>
        <v>0.30598882509358544</v>
      </c>
      <c r="D88">
        <f>D28+(8/0.017)*(D14*D51+D29*D50)</f>
        <v>0.2524863614148223</v>
      </c>
      <c r="E88">
        <f>E28+(8/0.017)*(E14*E51+E29*E50)</f>
        <v>-0.02210727694766695</v>
      </c>
      <c r="F88">
        <f>F28+(8/0.017)*(F14*F51+F29*F50)</f>
        <v>0.14293120359553768</v>
      </c>
    </row>
    <row r="89" spans="1:6" ht="12.75">
      <c r="A89" t="s">
        <v>88</v>
      </c>
      <c r="B89">
        <f>B29+(9/0.017)*(B15*B51+B30*B50)</f>
        <v>0.09008937335768857</v>
      </c>
      <c r="C89">
        <f>C29+(9/0.017)*(C15*C51+C30*C50)</f>
        <v>-0.04224734481269836</v>
      </c>
      <c r="D89">
        <f>D29+(9/0.017)*(D15*D51+D30*D50)</f>
        <v>-0.10862119996583526</v>
      </c>
      <c r="E89">
        <f>E29+(9/0.017)*(E15*E51+E30*E50)</f>
        <v>-0.03872450738691308</v>
      </c>
      <c r="F89">
        <f>F29+(9/0.017)*(F15*F51+F30*F50)</f>
        <v>-0.1552446880658142</v>
      </c>
    </row>
    <row r="90" spans="1:6" ht="12.75">
      <c r="A90" t="s">
        <v>89</v>
      </c>
      <c r="B90">
        <f>B30+(10/0.017)*(B16*B51+B31*B50)</f>
        <v>0.07390550943557182</v>
      </c>
      <c r="C90">
        <f>C30+(10/0.017)*(C16*C51+C31*C50)</f>
        <v>-0.03910224208304108</v>
      </c>
      <c r="D90">
        <f>D30+(10/0.017)*(D16*D51+D31*D50)</f>
        <v>-0.024212228377171227</v>
      </c>
      <c r="E90">
        <f>E30+(10/0.017)*(E16*E51+E31*E50)</f>
        <v>-0.10275289898840018</v>
      </c>
      <c r="F90">
        <f>F30+(10/0.017)*(F16*F51+F31*F50)</f>
        <v>0.1854080931192352</v>
      </c>
    </row>
    <row r="91" spans="1:6" ht="12.75">
      <c r="A91" t="s">
        <v>90</v>
      </c>
      <c r="B91">
        <f>B31+(11/0.017)*(B17*B51+B32*B50)</f>
        <v>0.009710788257065282</v>
      </c>
      <c r="C91">
        <f>C31+(11/0.017)*(C17*C51+C32*C50)</f>
        <v>-0.012379080057576953</v>
      </c>
      <c r="D91">
        <f>D31+(11/0.017)*(D17*D51+D32*D50)</f>
        <v>-0.015049688459935113</v>
      </c>
      <c r="E91">
        <f>E31+(11/0.017)*(E17*E51+E32*E50)</f>
        <v>-0.0020721152667225688</v>
      </c>
      <c r="F91">
        <f>F31+(11/0.017)*(F17*F51+F32*F50)</f>
        <v>-0.0007015803912871349</v>
      </c>
    </row>
    <row r="92" spans="1:6" ht="12.75">
      <c r="A92" t="s">
        <v>91</v>
      </c>
      <c r="B92">
        <f>B32+(12/0.017)*(B18*B51+B33*B50)</f>
        <v>0.03242740598927964</v>
      </c>
      <c r="C92">
        <f>C32+(12/0.017)*(C18*C51+C33*C50)</f>
        <v>0.07363170153196126</v>
      </c>
      <c r="D92">
        <f>D32+(12/0.017)*(D18*D51+D33*D50)</f>
        <v>0.08155573249826054</v>
      </c>
      <c r="E92">
        <f>E32+(12/0.017)*(E18*E51+E33*E50)</f>
        <v>0.018754024651650093</v>
      </c>
      <c r="F92">
        <f>F32+(12/0.017)*(F18*F51+F33*F50)</f>
        <v>0.01457796432649068</v>
      </c>
    </row>
    <row r="93" spans="1:6" ht="12.75">
      <c r="A93" t="s">
        <v>92</v>
      </c>
      <c r="B93">
        <f>B33+(13/0.017)*(B19*B51+B34*B50)</f>
        <v>0.13387497220690597</v>
      </c>
      <c r="C93">
        <f>C33+(13/0.017)*(C19*C51+C34*C50)</f>
        <v>0.11911216190903676</v>
      </c>
      <c r="D93">
        <f>D33+(13/0.017)*(D19*D51+D34*D50)</f>
        <v>0.11499734123153899</v>
      </c>
      <c r="E93">
        <f>E33+(13/0.017)*(E19*E51+E34*E50)</f>
        <v>0.11254686153121281</v>
      </c>
      <c r="F93">
        <f>F33+(13/0.017)*(F19*F51+F34*F50)</f>
        <v>0.09120184168980405</v>
      </c>
    </row>
    <row r="94" spans="1:6" ht="12.75">
      <c r="A94" t="s">
        <v>93</v>
      </c>
      <c r="B94">
        <f>B34+(14/0.017)*(B20*B51+B35*B50)</f>
        <v>-0.0015351164954468107</v>
      </c>
      <c r="C94">
        <f>C34+(14/0.017)*(C20*C51+C35*C50)</f>
        <v>-0.012910247537245647</v>
      </c>
      <c r="D94">
        <f>D34+(14/0.017)*(D20*D51+D35*D50)</f>
        <v>-0.009289144350003936</v>
      </c>
      <c r="E94">
        <f>E34+(14/0.017)*(E20*E51+E35*E50)</f>
        <v>-0.01849143641509303</v>
      </c>
      <c r="F94">
        <f>F34+(14/0.017)*(F20*F51+F35*F50)</f>
        <v>-0.04394112547506771</v>
      </c>
    </row>
    <row r="95" spans="1:6" ht="12.75">
      <c r="A95" t="s">
        <v>94</v>
      </c>
      <c r="B95" s="52">
        <f>B35</f>
        <v>-0.006654037</v>
      </c>
      <c r="C95" s="52">
        <f>C35</f>
        <v>4.681321E-05</v>
      </c>
      <c r="D95" s="52">
        <f>D35</f>
        <v>-0.006051094</v>
      </c>
      <c r="E95" s="52">
        <f>E35</f>
        <v>-0.008876377</v>
      </c>
      <c r="F95" s="52">
        <f>F35</f>
        <v>-0.00157725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4.380540763311473</v>
      </c>
      <c r="C103">
        <f>C63*10000/C62</f>
        <v>2.0164516968757624</v>
      </c>
      <c r="D103">
        <f>D63*10000/D62</f>
        <v>3.06694727794792</v>
      </c>
      <c r="E103">
        <f>E63*10000/E62</f>
        <v>3.3500709907337964</v>
      </c>
      <c r="F103">
        <f>F63*10000/F62</f>
        <v>-5.631473863059255</v>
      </c>
      <c r="G103">
        <f>AVERAGE(C103:E103)</f>
        <v>2.811156655185826</v>
      </c>
      <c r="H103">
        <f>STDEV(C103:E103)</f>
        <v>0.7026426810672473</v>
      </c>
      <c r="I103">
        <f>(B103*B4+C103*C4+D103*D4+E103*E4+F103*F4)/SUM(B4:F4)</f>
        <v>1.915087178969731</v>
      </c>
      <c r="K103">
        <f>(LN(H103)+LN(H123))/2-LN(K114*K115^3)</f>
        <v>-3.7311511572863743</v>
      </c>
    </row>
    <row r="104" spans="1:11" ht="12.75">
      <c r="A104" t="s">
        <v>68</v>
      </c>
      <c r="B104">
        <f>B64*10000/B62</f>
        <v>-1.0774502376662665</v>
      </c>
      <c r="C104">
        <f>C64*10000/C62</f>
        <v>-0.37544195280823806</v>
      </c>
      <c r="D104">
        <f>D64*10000/D62</f>
        <v>-0.47497344391072915</v>
      </c>
      <c r="E104">
        <f>E64*10000/E62</f>
        <v>-0.12872498771396618</v>
      </c>
      <c r="F104">
        <f>F64*10000/F62</f>
        <v>-1.1294840471084562</v>
      </c>
      <c r="G104">
        <f>AVERAGE(C104:E104)</f>
        <v>-0.3263801281443111</v>
      </c>
      <c r="H104">
        <f>STDEV(C104:E104)</f>
        <v>0.1782618729122295</v>
      </c>
      <c r="I104">
        <f>(B104*B4+C104*C4+D104*D4+E104*E4+F104*F4)/SUM(B4:F4)</f>
        <v>-0.5422329527255932</v>
      </c>
      <c r="K104">
        <f>(LN(H104)+LN(H124))/2-LN(K114*K115^4)</f>
        <v>-3.5833029453770386</v>
      </c>
    </row>
    <row r="105" spans="1:11" ht="12.75">
      <c r="A105" t="s">
        <v>69</v>
      </c>
      <c r="B105">
        <f>B65*10000/B62</f>
        <v>-1.0847204161425557</v>
      </c>
      <c r="C105">
        <f>C65*10000/C62</f>
        <v>-0.8934987485131102</v>
      </c>
      <c r="D105">
        <f>D65*10000/D62</f>
        <v>-1.0701471928226833</v>
      </c>
      <c r="E105">
        <f>E65*10000/E62</f>
        <v>-1.9340251376007593</v>
      </c>
      <c r="F105">
        <f>F65*10000/F62</f>
        <v>-1.5139064566996854</v>
      </c>
      <c r="G105">
        <f>AVERAGE(C105:E105)</f>
        <v>-1.299223692978851</v>
      </c>
      <c r="H105">
        <f>STDEV(C105:E105)</f>
        <v>0.5568041161753337</v>
      </c>
      <c r="I105">
        <f>(B105*B4+C105*C4+D105*D4+E105*E4+F105*F4)/SUM(B4:F4)</f>
        <v>-1.2966807365541664</v>
      </c>
      <c r="K105">
        <f>(LN(H105)+LN(H125))/2-LN(K114*K115^5)</f>
        <v>-3.303755185564748</v>
      </c>
    </row>
    <row r="106" spans="1:11" ht="12.75">
      <c r="A106" t="s">
        <v>70</v>
      </c>
      <c r="B106">
        <f>B66*10000/B62</f>
        <v>3.0027092079640836</v>
      </c>
      <c r="C106">
        <f>C66*10000/C62</f>
        <v>0.085483389591981</v>
      </c>
      <c r="D106">
        <f>D66*10000/D62</f>
        <v>-0.14095182895347744</v>
      </c>
      <c r="E106">
        <f>E66*10000/E62</f>
        <v>-0.605205171718455</v>
      </c>
      <c r="F106">
        <f>F66*10000/F62</f>
        <v>13.828642170204985</v>
      </c>
      <c r="G106">
        <f>AVERAGE(C106:E106)</f>
        <v>-0.22022453702665049</v>
      </c>
      <c r="H106">
        <f>STDEV(C106:E106)</f>
        <v>0.3521019651538611</v>
      </c>
      <c r="I106">
        <f>(B106*B4+C106*C4+D106*D4+E106*E4+F106*F4)/SUM(B4:F4)</f>
        <v>2.1172704108799083</v>
      </c>
      <c r="K106">
        <f>(LN(H106)+LN(H126))/2-LN(K114*K115^6)</f>
        <v>-3.3243395229455075</v>
      </c>
    </row>
    <row r="107" spans="1:11" ht="12.75">
      <c r="A107" t="s">
        <v>71</v>
      </c>
      <c r="B107">
        <f>B67*10000/B62</f>
        <v>0.2822304731699812</v>
      </c>
      <c r="C107">
        <f>C67*10000/C62</f>
        <v>-0.21138455366790274</v>
      </c>
      <c r="D107">
        <f>D67*10000/D62</f>
        <v>-0.20406267980884538</v>
      </c>
      <c r="E107">
        <f>E67*10000/E62</f>
        <v>-0.3375197474914944</v>
      </c>
      <c r="F107">
        <f>F67*10000/F62</f>
        <v>-0.2378500958768359</v>
      </c>
      <c r="G107">
        <f>AVERAGE(C107:E107)</f>
        <v>-0.2509889936560808</v>
      </c>
      <c r="H107">
        <f>STDEV(C107:E107)</f>
        <v>0.07502720159179413</v>
      </c>
      <c r="I107">
        <f>(B107*B4+C107*C4+D107*D4+E107*E4+F107*F4)/SUM(B4:F4)</f>
        <v>-0.17188632272272755</v>
      </c>
      <c r="K107">
        <f>(LN(H107)+LN(H127))/2-LN(K114*K115^7)</f>
        <v>-3.942721449565277</v>
      </c>
    </row>
    <row r="108" spans="1:9" ht="12.75">
      <c r="A108" t="s">
        <v>72</v>
      </c>
      <c r="B108">
        <f>B68*10000/B62</f>
        <v>-0.2934006829848318</v>
      </c>
      <c r="C108">
        <f>C68*10000/C62</f>
        <v>-0.0805108860589429</v>
      </c>
      <c r="D108">
        <f>D68*10000/D62</f>
        <v>-0.07175227070046</v>
      </c>
      <c r="E108">
        <f>E68*10000/E62</f>
        <v>-0.17952177186171506</v>
      </c>
      <c r="F108">
        <f>F68*10000/F62</f>
        <v>-0.2056846148626017</v>
      </c>
      <c r="G108">
        <f>AVERAGE(C108:E108)</f>
        <v>-0.11059497620703933</v>
      </c>
      <c r="H108">
        <f>STDEV(C108:E108)</f>
        <v>0.05985278360415269</v>
      </c>
      <c r="I108">
        <f>(B108*B4+C108*C4+D108*D4+E108*E4+F108*F4)/SUM(B4:F4)</f>
        <v>-0.14977120873208097</v>
      </c>
    </row>
    <row r="109" spans="1:9" ht="12.75">
      <c r="A109" t="s">
        <v>73</v>
      </c>
      <c r="B109">
        <f>B69*10000/B62</f>
        <v>-0.1973747858999987</v>
      </c>
      <c r="C109">
        <f>C69*10000/C62</f>
        <v>-0.07620015709229816</v>
      </c>
      <c r="D109">
        <f>D69*10000/D62</f>
        <v>0.03061185027713813</v>
      </c>
      <c r="E109">
        <f>E69*10000/E62</f>
        <v>0.006397081089900444</v>
      </c>
      <c r="F109">
        <f>F69*10000/F62</f>
        <v>0.05033510754038598</v>
      </c>
      <c r="G109">
        <f>AVERAGE(C109:E109)</f>
        <v>-0.013063741908419862</v>
      </c>
      <c r="H109">
        <f>STDEV(C109:E109)</f>
        <v>0.056002178113008186</v>
      </c>
      <c r="I109">
        <f>(B109*B4+C109*C4+D109*D4+E109*E4+F109*F4)/SUM(B4:F4)</f>
        <v>-0.0313630655070244</v>
      </c>
    </row>
    <row r="110" spans="1:11" ht="12.75">
      <c r="A110" t="s">
        <v>74</v>
      </c>
      <c r="B110">
        <f>B70*10000/B62</f>
        <v>-0.13893499972096635</v>
      </c>
      <c r="C110">
        <f>C70*10000/C62</f>
        <v>0.10409389529684998</v>
      </c>
      <c r="D110">
        <f>D70*10000/D62</f>
        <v>0.059209578782544466</v>
      </c>
      <c r="E110">
        <f>E70*10000/E62</f>
        <v>0.03089197039116506</v>
      </c>
      <c r="F110">
        <f>F70*10000/F62</f>
        <v>-0.23426106213120587</v>
      </c>
      <c r="G110">
        <f>AVERAGE(C110:E110)</f>
        <v>0.06473181482351983</v>
      </c>
      <c r="H110">
        <f>STDEV(C110:E110)</f>
        <v>0.03691208163519866</v>
      </c>
      <c r="I110">
        <f>(B110*B4+C110*C4+D110*D4+E110*E4+F110*F4)/SUM(B4:F4)</f>
        <v>-0.004610851883985099</v>
      </c>
      <c r="K110">
        <f>EXP(AVERAGE(K103:K107))</f>
        <v>0.027957939688659575</v>
      </c>
    </row>
    <row r="111" spans="1:9" ht="12.75">
      <c r="A111" t="s">
        <v>75</v>
      </c>
      <c r="B111">
        <f>B71*10000/B62</f>
        <v>0.038132035043130445</v>
      </c>
      <c r="C111">
        <f>C71*10000/C62</f>
        <v>-0.022918952317705597</v>
      </c>
      <c r="D111">
        <f>D71*10000/D62</f>
        <v>-0.04060637823156739</v>
      </c>
      <c r="E111">
        <f>E71*10000/E62</f>
        <v>-0.04406242817094265</v>
      </c>
      <c r="F111">
        <f>F71*10000/F62</f>
        <v>-0.013445457571806535</v>
      </c>
      <c r="G111">
        <f>AVERAGE(C111:E111)</f>
        <v>-0.035862586240071874</v>
      </c>
      <c r="H111">
        <f>STDEV(C111:E111)</f>
        <v>0.011341927289179628</v>
      </c>
      <c r="I111">
        <f>(B111*B4+C111*C4+D111*D4+E111*E4+F111*F4)/SUM(B4:F4)</f>
        <v>-0.022144442381429045</v>
      </c>
    </row>
    <row r="112" spans="1:9" ht="12.75">
      <c r="A112" t="s">
        <v>76</v>
      </c>
      <c r="B112">
        <f>B72*10000/B62</f>
        <v>-0.0697622781537303</v>
      </c>
      <c r="C112">
        <f>C72*10000/C62</f>
        <v>-0.025554702984120596</v>
      </c>
      <c r="D112">
        <f>D72*10000/D62</f>
        <v>-0.033042825530554674</v>
      </c>
      <c r="E112">
        <f>E72*10000/E62</f>
        <v>-0.02899315784556075</v>
      </c>
      <c r="F112">
        <f>F72*10000/F62</f>
        <v>-0.04310076807248262</v>
      </c>
      <c r="G112">
        <f>AVERAGE(C112:E112)</f>
        <v>-0.029196895453412006</v>
      </c>
      <c r="H112">
        <f>STDEV(C112:E112)</f>
        <v>0.0037482164528270506</v>
      </c>
      <c r="I112">
        <f>(B112*B4+C112*C4+D112*D4+E112*E4+F112*F4)/SUM(B4:F4)</f>
        <v>-0.036932339084901636</v>
      </c>
    </row>
    <row r="113" spans="1:9" ht="12.75">
      <c r="A113" t="s">
        <v>77</v>
      </c>
      <c r="B113">
        <f>B73*10000/B62</f>
        <v>0.03836700985754074</v>
      </c>
      <c r="C113">
        <f>C73*10000/C62</f>
        <v>0.04549403545773896</v>
      </c>
      <c r="D113">
        <f>D73*10000/D62</f>
        <v>0.04903874532111037</v>
      </c>
      <c r="E113">
        <f>E73*10000/E62</f>
        <v>0.05611115342735443</v>
      </c>
      <c r="F113">
        <f>F73*10000/F62</f>
        <v>-0.006833597956217666</v>
      </c>
      <c r="G113">
        <f>AVERAGE(C113:E113)</f>
        <v>0.05021464473540125</v>
      </c>
      <c r="H113">
        <f>STDEV(C113:E113)</f>
        <v>0.0054053541113955215</v>
      </c>
      <c r="I113">
        <f>(B113*B4+C113*C4+D113*D4+E113*E4+F113*F4)/SUM(B4:F4)</f>
        <v>0.040902624957665466</v>
      </c>
    </row>
    <row r="114" spans="1:11" ht="12.75">
      <c r="A114" t="s">
        <v>78</v>
      </c>
      <c r="B114">
        <f>B74*10000/B62</f>
        <v>-0.2317148625762419</v>
      </c>
      <c r="C114">
        <f>C74*10000/C62</f>
        <v>-0.2025173455072914</v>
      </c>
      <c r="D114">
        <f>D74*10000/D62</f>
        <v>-0.2116003072286807</v>
      </c>
      <c r="E114">
        <f>E74*10000/E62</f>
        <v>-0.19541042997482827</v>
      </c>
      <c r="F114">
        <f>F74*10000/F62</f>
        <v>-0.15764763562260134</v>
      </c>
      <c r="G114">
        <f>AVERAGE(C114:E114)</f>
        <v>-0.2031760275702668</v>
      </c>
      <c r="H114">
        <f>STDEV(C114:E114)</f>
        <v>0.008115012502687074</v>
      </c>
      <c r="I114">
        <f>(B114*B4+C114*C4+D114*D4+E114*E4+F114*F4)/SUM(B4:F4)</f>
        <v>-0.2012561762685071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-0.0013848092337171828</v>
      </c>
      <c r="C115">
        <f>C75*10000/C62</f>
        <v>0.00772044213726425</v>
      </c>
      <c r="D115">
        <f>D75*10000/D62</f>
        <v>0.002382802212055053</v>
      </c>
      <c r="E115">
        <f>E75*10000/E62</f>
        <v>-0.0012602979813400473</v>
      </c>
      <c r="F115">
        <f>F75*10000/F62</f>
        <v>0.002117124246380112</v>
      </c>
      <c r="G115">
        <f>AVERAGE(C115:E115)</f>
        <v>0.0029476487893264187</v>
      </c>
      <c r="H115">
        <f>STDEV(C115:E115)</f>
        <v>0.0045169361309817715</v>
      </c>
      <c r="I115">
        <f>(B115*B4+C115*C4+D115*D4+E115*E4+F115*F4)/SUM(B4:F4)</f>
        <v>0.0022085962912418117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-33.82684665065684</v>
      </c>
      <c r="C122">
        <f>C82*10000/C62</f>
        <v>-18.209001891174648</v>
      </c>
      <c r="D122">
        <f>D82*10000/D62</f>
        <v>3.906136847677742</v>
      </c>
      <c r="E122">
        <f>E82*10000/E62</f>
        <v>17.483639357936518</v>
      </c>
      <c r="F122">
        <f>F82*10000/F62</f>
        <v>32.51008770898381</v>
      </c>
      <c r="G122">
        <f>AVERAGE(C122:E122)</f>
        <v>1.0602581048132038</v>
      </c>
      <c r="H122">
        <f>STDEV(C122:E122)</f>
        <v>18.015699520106182</v>
      </c>
      <c r="I122">
        <f>(B122*B4+C122*C4+D122*D4+E122*E4+F122*F4)/SUM(B4:F4)</f>
        <v>0.18527116528701684</v>
      </c>
    </row>
    <row r="123" spans="1:9" ht="12.75">
      <c r="A123" t="s">
        <v>82</v>
      </c>
      <c r="B123">
        <f>B83*10000/B62</f>
        <v>-2.141079404444969</v>
      </c>
      <c r="C123">
        <f>C83*10000/C62</f>
        <v>-0.40950963549992003</v>
      </c>
      <c r="D123">
        <f>D83*10000/D62</f>
        <v>-1.3046271514431402</v>
      </c>
      <c r="E123">
        <f>E83*10000/E62</f>
        <v>-4.075230292269266</v>
      </c>
      <c r="F123">
        <f>F83*10000/F62</f>
        <v>5.867804743429629</v>
      </c>
      <c r="G123">
        <f>AVERAGE(C123:E123)</f>
        <v>-1.9297890264041087</v>
      </c>
      <c r="H123">
        <f>STDEV(C123:E123)</f>
        <v>1.911150834129768</v>
      </c>
      <c r="I123">
        <f>(B123*B4+C123*C4+D123*D4+E123*E4+F123*F4)/SUM(B4:F4)</f>
        <v>-0.9225579677085469</v>
      </c>
    </row>
    <row r="124" spans="1:9" ht="12.75">
      <c r="A124" t="s">
        <v>83</v>
      </c>
      <c r="B124">
        <f>B84*10000/B62</f>
        <v>-0.534761198832756</v>
      </c>
      <c r="C124">
        <f>C84*10000/C62</f>
        <v>1.1862477560619504</v>
      </c>
      <c r="D124">
        <f>D84*10000/D62</f>
        <v>-1.520605139833612</v>
      </c>
      <c r="E124">
        <f>E84*10000/E62</f>
        <v>-5.003565338553585</v>
      </c>
      <c r="F124">
        <f>F84*10000/F62</f>
        <v>-0.20432317113387738</v>
      </c>
      <c r="G124">
        <f>AVERAGE(C124:E124)</f>
        <v>-1.7793075741084154</v>
      </c>
      <c r="H124">
        <f>STDEV(C124:E124)</f>
        <v>3.103005276936098</v>
      </c>
      <c r="I124">
        <f>(B124*B4+C124*C4+D124*D4+E124*E4+F124*F4)/SUM(B4:F4)</f>
        <v>-1.3891268490212614</v>
      </c>
    </row>
    <row r="125" spans="1:9" ht="12.75">
      <c r="A125" t="s">
        <v>84</v>
      </c>
      <c r="B125">
        <f>B85*10000/B62</f>
        <v>-0.49350655012642886</v>
      </c>
      <c r="C125">
        <f>C85*10000/C62</f>
        <v>-0.4670892817500435</v>
      </c>
      <c r="D125">
        <f>D85*10000/D62</f>
        <v>-0.4344201841807284</v>
      </c>
      <c r="E125">
        <f>E85*10000/E62</f>
        <v>-1.3726870278188175</v>
      </c>
      <c r="F125">
        <f>F85*10000/F62</f>
        <v>-2.475792059571494</v>
      </c>
      <c r="G125">
        <f>AVERAGE(C125:E125)</f>
        <v>-0.7580654979165299</v>
      </c>
      <c r="H125">
        <f>STDEV(C125:E125)</f>
        <v>0.5325284370327746</v>
      </c>
      <c r="I125">
        <f>(B125*B4+C125*C4+D125*D4+E125*E4+F125*F4)/SUM(B4:F4)</f>
        <v>-0.9483205765370051</v>
      </c>
    </row>
    <row r="126" spans="1:9" ht="12.75">
      <c r="A126" t="s">
        <v>85</v>
      </c>
      <c r="B126">
        <f>B86*10000/B62</f>
        <v>0.6277301555010997</v>
      </c>
      <c r="C126">
        <f>C86*10000/C62</f>
        <v>0.3333780065560215</v>
      </c>
      <c r="D126">
        <f>D86*10000/D62</f>
        <v>-0.16072511110244694</v>
      </c>
      <c r="E126">
        <f>E86*10000/E62</f>
        <v>0.05580404644584326</v>
      </c>
      <c r="F126">
        <f>F86*10000/F62</f>
        <v>1.7292003122448032</v>
      </c>
      <c r="G126">
        <f>AVERAGE(C126:E126)</f>
        <v>0.07615231396647261</v>
      </c>
      <c r="H126">
        <f>STDEV(C126:E126)</f>
        <v>0.24767925168102575</v>
      </c>
      <c r="I126">
        <f>(B126*B4+C126*C4+D126*D4+E126*E4+F126*F4)/SUM(B4:F4)</f>
        <v>0.37619498390810746</v>
      </c>
    </row>
    <row r="127" spans="1:9" ht="12.75">
      <c r="A127" t="s">
        <v>86</v>
      </c>
      <c r="B127">
        <f>B87*10000/B62</f>
        <v>0.020196485240773353</v>
      </c>
      <c r="C127">
        <f>C87*10000/C62</f>
        <v>-0.028286172297633135</v>
      </c>
      <c r="D127">
        <f>D87*10000/D62</f>
        <v>0.177694750151077</v>
      </c>
      <c r="E127">
        <f>E87*10000/E62</f>
        <v>0.09104606883904767</v>
      </c>
      <c r="F127">
        <f>F87*10000/F62</f>
        <v>0.45259651595026795</v>
      </c>
      <c r="G127">
        <f>AVERAGE(C127:E127)</f>
        <v>0.08015154889749718</v>
      </c>
      <c r="H127">
        <f>STDEV(C127:E127)</f>
        <v>0.10342172415297</v>
      </c>
      <c r="I127">
        <f>(B127*B4+C127*C4+D127*D4+E127*E4+F127*F4)/SUM(B4:F4)</f>
        <v>0.12102743052288722</v>
      </c>
    </row>
    <row r="128" spans="1:9" ht="12.75">
      <c r="A128" t="s">
        <v>87</v>
      </c>
      <c r="B128">
        <f>B88*10000/B62</f>
        <v>0.12999187455524178</v>
      </c>
      <c r="C128">
        <f>C88*10000/C62</f>
        <v>0.3059864921699379</v>
      </c>
      <c r="D128">
        <f>D88*10000/D62</f>
        <v>0.25248543023050096</v>
      </c>
      <c r="E128">
        <f>E88*10000/E62</f>
        <v>-0.02210739941019179</v>
      </c>
      <c r="F128">
        <f>F88*10000/F62</f>
        <v>0.14292764218409942</v>
      </c>
      <c r="G128">
        <f>AVERAGE(C128:E128)</f>
        <v>0.17878817433008234</v>
      </c>
      <c r="H128">
        <f>STDEV(C128:E128)</f>
        <v>0.17602518163174072</v>
      </c>
      <c r="I128">
        <f>(B128*B4+C128*C4+D128*D4+E128*E4+F128*F4)/SUM(B4:F4)</f>
        <v>0.16693617980437633</v>
      </c>
    </row>
    <row r="129" spans="1:9" ht="12.75">
      <c r="A129" t="s">
        <v>88</v>
      </c>
      <c r="B129">
        <f>B89*10000/B62</f>
        <v>0.09008977889672531</v>
      </c>
      <c r="C129">
        <f>C89*10000/C62</f>
        <v>-0.042247022709988466</v>
      </c>
      <c r="D129">
        <f>D89*10000/D62</f>
        <v>-0.10862079936455998</v>
      </c>
      <c r="E129">
        <f>E89*10000/E62</f>
        <v>-0.03872472190003286</v>
      </c>
      <c r="F129">
        <f>F89*10000/F62</f>
        <v>-0.15524081983974533</v>
      </c>
      <c r="G129">
        <f>AVERAGE(C129:E129)</f>
        <v>-0.06319751465819377</v>
      </c>
      <c r="H129">
        <f>STDEV(C129:E129)</f>
        <v>0.03937712211279102</v>
      </c>
      <c r="I129">
        <f>(B129*B4+C129*C4+D129*D4+E129*E4+F129*F4)/SUM(B4:F4)</f>
        <v>-0.053211450812838026</v>
      </c>
    </row>
    <row r="130" spans="1:9" ht="12.75">
      <c r="A130" t="s">
        <v>89</v>
      </c>
      <c r="B130">
        <f>B90*10000/B62</f>
        <v>0.07390584212263566</v>
      </c>
      <c r="C130">
        <f>C90*10000/C62</f>
        <v>-0.039101943959260914</v>
      </c>
      <c r="D130">
        <f>D90*10000/D62</f>
        <v>-0.024212139081070942</v>
      </c>
      <c r="E130">
        <f>E90*10000/E62</f>
        <v>-0.10275346818466412</v>
      </c>
      <c r="F130">
        <f>F90*10000/F62</f>
        <v>0.1854034733127341</v>
      </c>
      <c r="G130">
        <f>AVERAGE(C130:E130)</f>
        <v>-0.05535585040833199</v>
      </c>
      <c r="H130">
        <f>STDEV(C130:E130)</f>
        <v>0.04171722906043855</v>
      </c>
      <c r="I130">
        <f>(B130*B4+C130*C4+D130*D4+E130*E4+F130*F4)/SUM(B4:F4)</f>
        <v>-0.00455815089418845</v>
      </c>
    </row>
    <row r="131" spans="1:9" ht="12.75">
      <c r="A131" t="s">
        <v>90</v>
      </c>
      <c r="B131">
        <f>B91*10000/B62</f>
        <v>0.009710831970364297</v>
      </c>
      <c r="C131">
        <f>C91*10000/C62</f>
        <v>-0.012378985676847224</v>
      </c>
      <c r="D131">
        <f>D91*10000/D62</f>
        <v>-0.015049632955812606</v>
      </c>
      <c r="E131">
        <f>E91*10000/E62</f>
        <v>-0.0020721267451361213</v>
      </c>
      <c r="F131">
        <f>F91*10000/F62</f>
        <v>-0.0007015629100348434</v>
      </c>
      <c r="G131">
        <f>AVERAGE(C131:E131)</f>
        <v>-0.009833581792598649</v>
      </c>
      <c r="H131">
        <f>STDEV(C131:E131)</f>
        <v>0.006852972169978329</v>
      </c>
      <c r="I131">
        <f>(B131*B4+C131*C4+D131*D4+E131*E4+F131*F4)/SUM(B4:F4)</f>
        <v>-0.005782786036767735</v>
      </c>
    </row>
    <row r="132" spans="1:9" ht="12.75">
      <c r="A132" t="s">
        <v>91</v>
      </c>
      <c r="B132">
        <f>B92*10000/B62</f>
        <v>0.03242755196186773</v>
      </c>
      <c r="C132">
        <f>C92*10000/C62</f>
        <v>0.07363114014826477</v>
      </c>
      <c r="D132">
        <f>D92*10000/D62</f>
        <v>0.08155543171599652</v>
      </c>
      <c r="E132">
        <f>E92*10000/E62</f>
        <v>0.01875412853894545</v>
      </c>
      <c r="F132">
        <f>F92*10000/F62</f>
        <v>0.014577601087900417</v>
      </c>
      <c r="G132">
        <f>AVERAGE(C132:E132)</f>
        <v>0.057980233467735585</v>
      </c>
      <c r="H132">
        <f>STDEV(C132:E132)</f>
        <v>0.03420108302562868</v>
      </c>
      <c r="I132">
        <f>(B132*B4+C132*C4+D132*D4+E132*E4+F132*F4)/SUM(B4:F4)</f>
        <v>0.04849630153429605</v>
      </c>
    </row>
    <row r="133" spans="1:9" ht="12.75">
      <c r="A133" t="s">
        <v>92</v>
      </c>
      <c r="B133">
        <f>B93*10000/B62</f>
        <v>0.13387557484765314</v>
      </c>
      <c r="C133">
        <f>C93*10000/C62</f>
        <v>0.11911125377267216</v>
      </c>
      <c r="D133">
        <f>D93*10000/D62</f>
        <v>0.1149969171146855</v>
      </c>
      <c r="E133">
        <f>E93*10000/E62</f>
        <v>0.11254748498080629</v>
      </c>
      <c r="F133">
        <f>F93*10000/F62</f>
        <v>0.0911995692169359</v>
      </c>
      <c r="G133">
        <f>AVERAGE(C133:E133)</f>
        <v>0.11555188528938798</v>
      </c>
      <c r="H133">
        <f>STDEV(C133:E133)</f>
        <v>0.003316889724496177</v>
      </c>
      <c r="I133">
        <f>(B133*B4+C133*C4+D133*D4+E133*E4+F133*F4)/SUM(B4:F4)</f>
        <v>0.11496872708870244</v>
      </c>
    </row>
    <row r="134" spans="1:9" ht="12.75">
      <c r="A134" t="s">
        <v>93</v>
      </c>
      <c r="B134">
        <f>B94*10000/B62</f>
        <v>-0.0015351234058030674</v>
      </c>
      <c r="C134">
        <f>C94*10000/C62</f>
        <v>-0.012910149106782488</v>
      </c>
      <c r="D134">
        <f>D94*10000/D62</f>
        <v>-0.009289110091101676</v>
      </c>
      <c r="E134">
        <f>E94*10000/E62</f>
        <v>-0.018491538847789587</v>
      </c>
      <c r="F134">
        <f>F94*10000/F62</f>
        <v>-0.0439400305956926</v>
      </c>
      <c r="G134">
        <f>AVERAGE(C134:E134)</f>
        <v>-0.01356359934855792</v>
      </c>
      <c r="H134">
        <f>STDEV(C134:E134)</f>
        <v>0.00463588413027508</v>
      </c>
      <c r="I134">
        <f>(B134*B4+C134*C4+D134*D4+E134*E4+F134*F4)/SUM(B4:F4)</f>
        <v>-0.01586182818530297</v>
      </c>
    </row>
    <row r="135" spans="1:9" ht="12.75">
      <c r="A135" t="s">
        <v>94</v>
      </c>
      <c r="B135">
        <f>B95*10000/B62</f>
        <v>-0.006654066953274785</v>
      </c>
      <c r="C135">
        <f>C95*10000/C62</f>
        <v>4.681285308616632E-05</v>
      </c>
      <c r="D135">
        <f>D95*10000/D62</f>
        <v>-0.006051071683214934</v>
      </c>
      <c r="E135">
        <f>E95*10000/E62</f>
        <v>-0.008876426170394953</v>
      </c>
      <c r="F135">
        <f>F95*10000/F62</f>
        <v>-0.001577210699720917</v>
      </c>
      <c r="G135">
        <f>AVERAGE(C135:E135)</f>
        <v>-0.004960228333507907</v>
      </c>
      <c r="H135">
        <f>STDEV(C135:E135)</f>
        <v>0.004560537586485184</v>
      </c>
      <c r="I135">
        <f>(B135*B4+C135*C4+D135*D4+E135*E4+F135*F4)/SUM(B4:F4)</f>
        <v>-0.0047556628681424875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2005-01-27T10:41:43Z</cp:lastPrinted>
  <dcterms:created xsi:type="dcterms:W3CDTF">2005-01-27T10:41:43Z</dcterms:created>
  <dcterms:modified xsi:type="dcterms:W3CDTF">2005-01-27T16:45:12Z</dcterms:modified>
  <cp:category/>
  <cp:version/>
  <cp:contentType/>
  <cp:contentStatus/>
</cp:coreProperties>
</file>