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<sst xmlns="http://schemas.openxmlformats.org/spreadsheetml/2006/main" count="204" uniqueCount="98">
  <si>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27/01/2005       12:41:44</t>
  </si>
  <si>
    <t>LISSNER</t>
  </si>
  <si>
    <t>HCMQAP479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</si>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</sst>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2649647"/>
        <c:axId val="15110776"/>
      </c:lineChart>
      <c:catAx>
        <c:axId val="426496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110776"/>
        <c:crosses val="autoZero"/>
        <c:auto val="1"/>
        <c:lblOffset val="100"/>
        <c:noMultiLvlLbl val="0"/>
      </c:catAx>
      <c:valAx>
        <c:axId val="15110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4964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-0.002269</v>
      </c>
      <c r="C4" s="12">
        <v>-0.003764</v>
      </c>
      <c r="D4" s="12">
        <v>-0.003767</v>
      </c>
      <c r="E4" s="12">
        <v>-0.003763</v>
      </c>
      <c r="F4" s="24">
        <v>-0.002083</v>
      </c>
      <c r="G4" s="34">
        <v>-0.011733</v>
      </c>
    </row>
    <row r="5" spans="1:7" ht="12.75" thickBot="1">
      <c r="A5" s="44" t="s">
        <v>13</v>
      </c>
      <c r="B5" s="45">
        <v>-2.633144</v>
      </c>
      <c r="C5" s="46">
        <v>-1.652115</v>
      </c>
      <c r="D5" s="46">
        <v>1.212467</v>
      </c>
      <c r="E5" s="46">
        <v>1.42769</v>
      </c>
      <c r="F5" s="47">
        <v>1.098131</v>
      </c>
      <c r="G5" s="48">
        <v>3.345063</v>
      </c>
    </row>
    <row r="6" spans="1:7" ht="12.75" thickTop="1">
      <c r="A6" s="6" t="s">
        <v>14</v>
      </c>
      <c r="B6" s="39">
        <v>8.30609</v>
      </c>
      <c r="C6" s="40">
        <v>42.26782</v>
      </c>
      <c r="D6" s="40">
        <v>-26.9304</v>
      </c>
      <c r="E6" s="40">
        <v>-45.99121</v>
      </c>
      <c r="F6" s="41">
        <v>46.35314</v>
      </c>
      <c r="G6" s="42">
        <v>-0.001207262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1.596075</v>
      </c>
      <c r="C8" s="13">
        <v>-0.4018221</v>
      </c>
      <c r="D8" s="13">
        <v>-1.191554</v>
      </c>
      <c r="E8" s="13">
        <v>1.036899</v>
      </c>
      <c r="F8" s="25">
        <v>-3.044976</v>
      </c>
      <c r="G8" s="35">
        <v>-0.3081144</v>
      </c>
    </row>
    <row r="9" spans="1:7" ht="12">
      <c r="A9" s="20" t="s">
        <v>17</v>
      </c>
      <c r="B9" s="29">
        <v>0.07321725</v>
      </c>
      <c r="C9" s="13">
        <v>0.2659405</v>
      </c>
      <c r="D9" s="13">
        <v>-0.05716909</v>
      </c>
      <c r="E9" s="13">
        <v>-0.03840507</v>
      </c>
      <c r="F9" s="25">
        <v>-1.577844</v>
      </c>
      <c r="G9" s="35">
        <v>-0.1584624</v>
      </c>
    </row>
    <row r="10" spans="1:7" ht="12">
      <c r="A10" s="20" t="s">
        <v>18</v>
      </c>
      <c r="B10" s="29">
        <v>0.5452285</v>
      </c>
      <c r="C10" s="13">
        <v>-0.1888728</v>
      </c>
      <c r="D10" s="13">
        <v>-0.02375522</v>
      </c>
      <c r="E10" s="13">
        <v>-0.442375</v>
      </c>
      <c r="F10" s="25">
        <v>0.1210405</v>
      </c>
      <c r="G10" s="35">
        <v>-0.06239555</v>
      </c>
    </row>
    <row r="11" spans="1:7" ht="12">
      <c r="A11" s="21" t="s">
        <v>19</v>
      </c>
      <c r="B11" s="31">
        <v>2.132095</v>
      </c>
      <c r="C11" s="15">
        <v>0.6660343</v>
      </c>
      <c r="D11" s="15">
        <v>0.235067</v>
      </c>
      <c r="E11" s="15">
        <v>0.2325307</v>
      </c>
      <c r="F11" s="27">
        <v>13.39667</v>
      </c>
      <c r="G11" s="37">
        <v>2.365427</v>
      </c>
    </row>
    <row r="12" spans="1:7" ht="12">
      <c r="A12" s="20" t="s">
        <v>20</v>
      </c>
      <c r="B12" s="29">
        <v>0.02731204</v>
      </c>
      <c r="C12" s="13">
        <v>0.2834934</v>
      </c>
      <c r="D12" s="13">
        <v>0.1033616</v>
      </c>
      <c r="E12" s="13">
        <v>0.1341756</v>
      </c>
      <c r="F12" s="25">
        <v>0.1998926</v>
      </c>
      <c r="G12" s="35">
        <v>0.1559347</v>
      </c>
    </row>
    <row r="13" spans="1:7" ht="12">
      <c r="A13" s="20" t="s">
        <v>21</v>
      </c>
      <c r="B13" s="29">
        <v>0.1860597</v>
      </c>
      <c r="C13" s="13">
        <v>0.0006358633</v>
      </c>
      <c r="D13" s="13">
        <v>-0.1465956</v>
      </c>
      <c r="E13" s="13">
        <v>0.08233176</v>
      </c>
      <c r="F13" s="25">
        <v>-0.06120599</v>
      </c>
      <c r="G13" s="35">
        <v>0.003490371</v>
      </c>
    </row>
    <row r="14" spans="1:7" ht="12">
      <c r="A14" s="20" t="s">
        <v>22</v>
      </c>
      <c r="B14" s="29">
        <v>-0.02682769</v>
      </c>
      <c r="C14" s="13">
        <v>-0.2177539</v>
      </c>
      <c r="D14" s="13">
        <v>-0.1243808</v>
      </c>
      <c r="E14" s="13">
        <v>-0.1445162</v>
      </c>
      <c r="F14" s="25">
        <v>0.06345031</v>
      </c>
      <c r="G14" s="35">
        <v>-0.1125375</v>
      </c>
    </row>
    <row r="15" spans="1:7" ht="12">
      <c r="A15" s="21" t="s">
        <v>23</v>
      </c>
      <c r="B15" s="31">
        <v>-0.1388147</v>
      </c>
      <c r="C15" s="15">
        <v>0.0708573</v>
      </c>
      <c r="D15" s="15">
        <v>0.1808091</v>
      </c>
      <c r="E15" s="15">
        <v>-0.01153266</v>
      </c>
      <c r="F15" s="27">
        <v>-0.2972571</v>
      </c>
      <c r="G15" s="37">
        <v>-0.001892424</v>
      </c>
    </row>
    <row r="16" spans="1:7" ht="12">
      <c r="A16" s="20" t="s">
        <v>24</v>
      </c>
      <c r="B16" s="29">
        <v>-0.03692784</v>
      </c>
      <c r="C16" s="13">
        <v>0.01714827</v>
      </c>
      <c r="D16" s="13">
        <v>-0.008114552</v>
      </c>
      <c r="E16" s="13">
        <v>0.0324862</v>
      </c>
      <c r="F16" s="25">
        <v>0.03104632</v>
      </c>
      <c r="G16" s="35">
        <v>0.008765199</v>
      </c>
    </row>
    <row r="17" spans="1:7" ht="12">
      <c r="A17" s="20" t="s">
        <v>25</v>
      </c>
      <c r="B17" s="29">
        <v>-0.04279372</v>
      </c>
      <c r="C17" s="13">
        <v>-0.04248801</v>
      </c>
      <c r="D17" s="13">
        <v>-0.04516836</v>
      </c>
      <c r="E17" s="13">
        <v>-0.03174601</v>
      </c>
      <c r="F17" s="25">
        <v>-0.0423737</v>
      </c>
      <c r="G17" s="35">
        <v>-0.04057752</v>
      </c>
    </row>
    <row r="18" spans="1:7" ht="12">
      <c r="A18" s="20" t="s">
        <v>26</v>
      </c>
      <c r="B18" s="29">
        <v>0.02253404</v>
      </c>
      <c r="C18" s="13">
        <v>0.008042437</v>
      </c>
      <c r="D18" s="13">
        <v>0.02788264</v>
      </c>
      <c r="E18" s="13">
        <v>0.008604586</v>
      </c>
      <c r="F18" s="25">
        <v>-0.04458496</v>
      </c>
      <c r="G18" s="35">
        <v>0.00805213</v>
      </c>
    </row>
    <row r="19" spans="1:7" ht="12">
      <c r="A19" s="21" t="s">
        <v>27</v>
      </c>
      <c r="B19" s="31">
        <v>-0.2307933</v>
      </c>
      <c r="C19" s="15">
        <v>-0.2104117</v>
      </c>
      <c r="D19" s="15">
        <v>-0.2206823</v>
      </c>
      <c r="E19" s="15">
        <v>-0.1914397</v>
      </c>
      <c r="F19" s="27">
        <v>-0.1469148</v>
      </c>
      <c r="G19" s="37">
        <v>-0.2028228</v>
      </c>
    </row>
    <row r="20" spans="1:7" ht="12.75" thickBot="1">
      <c r="A20" s="44" t="s">
        <v>28</v>
      </c>
      <c r="B20" s="45">
        <v>-0.006609097</v>
      </c>
      <c r="C20" s="46">
        <v>0.002782541</v>
      </c>
      <c r="D20" s="46">
        <v>0.003276583</v>
      </c>
      <c r="E20" s="46">
        <v>0.002345198</v>
      </c>
      <c r="F20" s="47">
        <v>0.0006831154</v>
      </c>
      <c r="G20" s="48">
        <v>0.001155252</v>
      </c>
    </row>
    <row r="21" spans="1:7" ht="12.75" thickTop="1">
      <c r="A21" s="6" t="s">
        <v>29</v>
      </c>
      <c r="B21" s="39">
        <v>-31.76473</v>
      </c>
      <c r="C21" s="40">
        <v>57.74646</v>
      </c>
      <c r="D21" s="40">
        <v>12.76236</v>
      </c>
      <c r="E21" s="40">
        <v>17.8215</v>
      </c>
      <c r="F21" s="41">
        <v>-125.0304</v>
      </c>
      <c r="G21" s="43">
        <v>0.001899383</v>
      </c>
    </row>
    <row r="22" spans="1:7" ht="12">
      <c r="A22" s="20" t="s">
        <v>30</v>
      </c>
      <c r="B22" s="29">
        <v>-52.66336</v>
      </c>
      <c r="C22" s="13">
        <v>-33.04242</v>
      </c>
      <c r="D22" s="13">
        <v>24.24938</v>
      </c>
      <c r="E22" s="13">
        <v>28.55388</v>
      </c>
      <c r="F22" s="25">
        <v>21.96265</v>
      </c>
      <c r="G22" s="36">
        <v>0</v>
      </c>
    </row>
    <row r="23" spans="1:7" ht="12">
      <c r="A23" s="20" t="s">
        <v>31</v>
      </c>
      <c r="B23" s="29">
        <v>4.407281</v>
      </c>
      <c r="C23" s="13">
        <v>1.395819</v>
      </c>
      <c r="D23" s="13">
        <v>2.5135</v>
      </c>
      <c r="E23" s="13">
        <v>1.867157</v>
      </c>
      <c r="F23" s="25">
        <v>7.831123</v>
      </c>
      <c r="G23" s="35">
        <v>3.071641</v>
      </c>
    </row>
    <row r="24" spans="1:7" ht="12">
      <c r="A24" s="20" t="s">
        <v>32</v>
      </c>
      <c r="B24" s="29">
        <v>-3.468583</v>
      </c>
      <c r="C24" s="13">
        <v>0.5438043</v>
      </c>
      <c r="D24" s="13">
        <v>0.7813144</v>
      </c>
      <c r="E24" s="13">
        <v>0.9232235</v>
      </c>
      <c r="F24" s="25">
        <v>0.8322345</v>
      </c>
      <c r="G24" s="35">
        <v>0.1489214</v>
      </c>
    </row>
    <row r="25" spans="1:7" ht="12">
      <c r="A25" s="20" t="s">
        <v>33</v>
      </c>
      <c r="B25" s="29">
        <v>0.9610997</v>
      </c>
      <c r="C25" s="13">
        <v>0.5662935</v>
      </c>
      <c r="D25" s="13">
        <v>0.9918617</v>
      </c>
      <c r="E25" s="13">
        <v>0.8371813</v>
      </c>
      <c r="F25" s="25">
        <v>-1.466118</v>
      </c>
      <c r="G25" s="35">
        <v>0.5205722</v>
      </c>
    </row>
    <row r="26" spans="1:7" ht="12">
      <c r="A26" s="21" t="s">
        <v>34</v>
      </c>
      <c r="B26" s="31">
        <v>0.7741199</v>
      </c>
      <c r="C26" s="15">
        <v>0.8691159</v>
      </c>
      <c r="D26" s="15">
        <v>1.071795</v>
      </c>
      <c r="E26" s="15">
        <v>1.170391</v>
      </c>
      <c r="F26" s="27">
        <v>2.130518</v>
      </c>
      <c r="G26" s="37">
        <v>1.144507</v>
      </c>
    </row>
    <row r="27" spans="1:7" ht="12">
      <c r="A27" s="20" t="s">
        <v>35</v>
      </c>
      <c r="B27" s="29">
        <v>-0.2168347</v>
      </c>
      <c r="C27" s="13">
        <v>-0.1569138</v>
      </c>
      <c r="D27" s="13">
        <v>-0.2029269</v>
      </c>
      <c r="E27" s="13">
        <v>-0.166351</v>
      </c>
      <c r="F27" s="25">
        <v>-0.195423</v>
      </c>
      <c r="G27" s="35">
        <v>-0.1840787</v>
      </c>
    </row>
    <row r="28" spans="1:7" ht="12">
      <c r="A28" s="20" t="s">
        <v>36</v>
      </c>
      <c r="B28" s="29">
        <v>-0.266711</v>
      </c>
      <c r="C28" s="13">
        <v>0.2953669</v>
      </c>
      <c r="D28" s="13">
        <v>0.1357137</v>
      </c>
      <c r="E28" s="13">
        <v>0.1587867</v>
      </c>
      <c r="F28" s="25">
        <v>0.06963716</v>
      </c>
      <c r="G28" s="35">
        <v>0.1125335</v>
      </c>
    </row>
    <row r="29" spans="1:7" ht="12">
      <c r="A29" s="20" t="s">
        <v>37</v>
      </c>
      <c r="B29" s="29">
        <v>0.0872112</v>
      </c>
      <c r="C29" s="13">
        <v>0.09256164</v>
      </c>
      <c r="D29" s="13">
        <v>0.04985148</v>
      </c>
      <c r="E29" s="13">
        <v>0.09410771</v>
      </c>
      <c r="F29" s="25">
        <v>0.1027876</v>
      </c>
      <c r="G29" s="35">
        <v>0.08323848</v>
      </c>
    </row>
    <row r="30" spans="1:7" ht="12">
      <c r="A30" s="21" t="s">
        <v>38</v>
      </c>
      <c r="B30" s="31">
        <v>0.1715095</v>
      </c>
      <c r="C30" s="15">
        <v>0.09085898</v>
      </c>
      <c r="D30" s="15">
        <v>0.1082586</v>
      </c>
      <c r="E30" s="15">
        <v>-0.09334658</v>
      </c>
      <c r="F30" s="27">
        <v>0.1942989</v>
      </c>
      <c r="G30" s="37">
        <v>0.0762058</v>
      </c>
    </row>
    <row r="31" spans="1:7" ht="12">
      <c r="A31" s="20" t="s">
        <v>39</v>
      </c>
      <c r="B31" s="29">
        <v>-0.02390456</v>
      </c>
      <c r="C31" s="13">
        <v>-0.003270821</v>
      </c>
      <c r="D31" s="13">
        <v>-0.02875774</v>
      </c>
      <c r="E31" s="13">
        <v>0.02028571</v>
      </c>
      <c r="F31" s="25">
        <v>0.01986429</v>
      </c>
      <c r="G31" s="35">
        <v>-0.003652853</v>
      </c>
    </row>
    <row r="32" spans="1:7" ht="12">
      <c r="A32" s="20" t="s">
        <v>40</v>
      </c>
      <c r="B32" s="29">
        <v>0.01982827</v>
      </c>
      <c r="C32" s="13">
        <v>0.07056978</v>
      </c>
      <c r="D32" s="13">
        <v>0.05182738</v>
      </c>
      <c r="E32" s="13">
        <v>0.03038882</v>
      </c>
      <c r="F32" s="25">
        <v>0.02929059</v>
      </c>
      <c r="G32" s="35">
        <v>0.04354156</v>
      </c>
    </row>
    <row r="33" spans="1:7" ht="12">
      <c r="A33" s="20" t="s">
        <v>41</v>
      </c>
      <c r="B33" s="29">
        <v>0.1179006</v>
      </c>
      <c r="C33" s="13">
        <v>0.09314137</v>
      </c>
      <c r="D33" s="13">
        <v>0.1098023</v>
      </c>
      <c r="E33" s="13">
        <v>0.106379</v>
      </c>
      <c r="F33" s="25">
        <v>0.0960312</v>
      </c>
      <c r="G33" s="35">
        <v>0.1043109</v>
      </c>
    </row>
    <row r="34" spans="1:7" ht="12">
      <c r="A34" s="21" t="s">
        <v>42</v>
      </c>
      <c r="B34" s="31">
        <v>0.01706092</v>
      </c>
      <c r="C34" s="15">
        <v>0.005446896</v>
      </c>
      <c r="D34" s="15">
        <v>-0.001979768</v>
      </c>
      <c r="E34" s="15">
        <v>-0.01535595</v>
      </c>
      <c r="F34" s="27">
        <v>-0.03463724</v>
      </c>
      <c r="G34" s="37">
        <v>-0.004991059</v>
      </c>
    </row>
    <row r="35" spans="1:7" ht="12.75" thickBot="1">
      <c r="A35" s="22" t="s">
        <v>43</v>
      </c>
      <c r="B35" s="32">
        <v>-0.0004734277</v>
      </c>
      <c r="C35" s="16">
        <v>-0.001479483</v>
      </c>
      <c r="D35" s="16">
        <v>0.001687095</v>
      </c>
      <c r="E35" s="16">
        <v>0.006862938</v>
      </c>
      <c r="F35" s="28">
        <v>0.006773155</v>
      </c>
      <c r="G35" s="38">
        <v>0.002534002</v>
      </c>
    </row>
    <row r="36" spans="1:7" ht="12">
      <c r="A36" s="4" t="s">
        <v>44</v>
      </c>
      <c r="B36" s="3">
        <v>20.67566</v>
      </c>
      <c r="C36" s="3">
        <v>20.68176</v>
      </c>
      <c r="D36" s="3">
        <v>20.70007</v>
      </c>
      <c r="E36" s="3">
        <v>20.70618</v>
      </c>
      <c r="F36" s="3">
        <v>20.72144</v>
      </c>
      <c r="G36" s="3"/>
    </row>
    <row r="37" spans="1:6" ht="12">
      <c r="A37" s="4" t="s">
        <v>45</v>
      </c>
      <c r="B37" s="2">
        <v>0.3972372</v>
      </c>
      <c r="C37" s="2">
        <v>0.3855387</v>
      </c>
      <c r="D37" s="2">
        <v>0.3804525</v>
      </c>
      <c r="E37" s="2">
        <v>0.3814697</v>
      </c>
      <c r="F37" s="2">
        <v>0.3809611</v>
      </c>
    </row>
    <row r="38" spans="1:7" ht="12">
      <c r="A38" s="4" t="s">
        <v>53</v>
      </c>
      <c r="B38" s="2">
        <v>-1.440434E-05</v>
      </c>
      <c r="C38" s="2">
        <v>-7.153014E-05</v>
      </c>
      <c r="D38" s="2">
        <v>4.57288E-05</v>
      </c>
      <c r="E38" s="2">
        <v>7.809791E-05</v>
      </c>
      <c r="F38" s="2">
        <v>-7.833314E-05</v>
      </c>
      <c r="G38" s="2">
        <v>0.0002221305</v>
      </c>
    </row>
    <row r="39" spans="1:7" ht="12.75" thickBot="1">
      <c r="A39" s="4" t="s">
        <v>54</v>
      </c>
      <c r="B39" s="2">
        <v>5.392419E-05</v>
      </c>
      <c r="C39" s="2">
        <v>-9.840534E-05</v>
      </c>
      <c r="D39" s="2">
        <v>-2.180689E-05</v>
      </c>
      <c r="E39" s="2">
        <v>-3.051955E-05</v>
      </c>
      <c r="F39" s="2">
        <v>0.0002127237</v>
      </c>
      <c r="G39" s="2">
        <v>0.001077936</v>
      </c>
    </row>
    <row r="40" spans="2:7" ht="12.75" thickBot="1">
      <c r="B40" s="7" t="s">
        <v>46</v>
      </c>
      <c r="C40" s="18">
        <v>-0.003765</v>
      </c>
      <c r="D40" s="17" t="s">
        <v>47</v>
      </c>
      <c r="E40" s="18">
        <v>3.116478</v>
      </c>
      <c r="F40" s="17" t="s">
        <v>48</v>
      </c>
      <c r="G40" s="8">
        <v>55.18528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0.002269</v>
      </c>
      <c r="C4">
        <v>0.003764</v>
      </c>
      <c r="D4">
        <v>0.003767</v>
      </c>
      <c r="E4">
        <v>0.003763</v>
      </c>
      <c r="F4">
        <v>0.002083</v>
      </c>
      <c r="G4">
        <v>0.011733</v>
      </c>
    </row>
    <row r="5" spans="1:7" ht="12.75">
      <c r="A5" t="s">
        <v>13</v>
      </c>
      <c r="B5">
        <v>-2.633144</v>
      </c>
      <c r="C5">
        <v>-1.652115</v>
      </c>
      <c r="D5">
        <v>1.212467</v>
      </c>
      <c r="E5">
        <v>1.42769</v>
      </c>
      <c r="F5">
        <v>1.098131</v>
      </c>
      <c r="G5">
        <v>3.345063</v>
      </c>
    </row>
    <row r="6" spans="1:7" ht="12.75">
      <c r="A6" t="s">
        <v>14</v>
      </c>
      <c r="B6" s="49">
        <v>8.30609</v>
      </c>
      <c r="C6" s="49">
        <v>42.26782</v>
      </c>
      <c r="D6" s="49">
        <v>-26.9304</v>
      </c>
      <c r="E6" s="49">
        <v>-45.99121</v>
      </c>
      <c r="F6" s="49">
        <v>46.35314</v>
      </c>
      <c r="G6" s="49">
        <v>-0.001207262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1.596075</v>
      </c>
      <c r="C8" s="49">
        <v>-0.4018221</v>
      </c>
      <c r="D8" s="49">
        <v>-1.191554</v>
      </c>
      <c r="E8" s="49">
        <v>1.036899</v>
      </c>
      <c r="F8" s="49">
        <v>-3.044976</v>
      </c>
      <c r="G8" s="49">
        <v>-0.3081144</v>
      </c>
    </row>
    <row r="9" spans="1:7" ht="12.75">
      <c r="A9" t="s">
        <v>17</v>
      </c>
      <c r="B9" s="49">
        <v>0.07321725</v>
      </c>
      <c r="C9" s="49">
        <v>0.2659405</v>
      </c>
      <c r="D9" s="49">
        <v>-0.05716909</v>
      </c>
      <c r="E9" s="49">
        <v>-0.03840507</v>
      </c>
      <c r="F9" s="49">
        <v>-1.577844</v>
      </c>
      <c r="G9" s="49">
        <v>-0.1584624</v>
      </c>
    </row>
    <row r="10" spans="1:7" ht="12.75">
      <c r="A10" t="s">
        <v>18</v>
      </c>
      <c r="B10" s="49">
        <v>0.5452285</v>
      </c>
      <c r="C10" s="49">
        <v>-0.1888728</v>
      </c>
      <c r="D10" s="49">
        <v>-0.02375522</v>
      </c>
      <c r="E10" s="49">
        <v>-0.442375</v>
      </c>
      <c r="F10" s="49">
        <v>0.1210405</v>
      </c>
      <c r="G10" s="49">
        <v>-0.06239555</v>
      </c>
    </row>
    <row r="11" spans="1:7" ht="12.75">
      <c r="A11" t="s">
        <v>19</v>
      </c>
      <c r="B11" s="49">
        <v>2.132095</v>
      </c>
      <c r="C11" s="49">
        <v>0.6660343</v>
      </c>
      <c r="D11" s="49">
        <v>0.235067</v>
      </c>
      <c r="E11" s="49">
        <v>0.2325307</v>
      </c>
      <c r="F11" s="49">
        <v>13.39667</v>
      </c>
      <c r="G11" s="49">
        <v>2.365427</v>
      </c>
    </row>
    <row r="12" spans="1:7" ht="12.75">
      <c r="A12" t="s">
        <v>20</v>
      </c>
      <c r="B12" s="49">
        <v>0.02731204</v>
      </c>
      <c r="C12" s="49">
        <v>0.2834934</v>
      </c>
      <c r="D12" s="49">
        <v>0.1033616</v>
      </c>
      <c r="E12" s="49">
        <v>0.1341756</v>
      </c>
      <c r="F12" s="49">
        <v>0.1998926</v>
      </c>
      <c r="G12" s="49">
        <v>0.1559347</v>
      </c>
    </row>
    <row r="13" spans="1:7" ht="12.75">
      <c r="A13" t="s">
        <v>21</v>
      </c>
      <c r="B13" s="49">
        <v>0.1860597</v>
      </c>
      <c r="C13" s="49">
        <v>0.0006358633</v>
      </c>
      <c r="D13" s="49">
        <v>-0.1465956</v>
      </c>
      <c r="E13" s="49">
        <v>0.08233176</v>
      </c>
      <c r="F13" s="49">
        <v>-0.06120599</v>
      </c>
      <c r="G13" s="49">
        <v>0.003490371</v>
      </c>
    </row>
    <row r="14" spans="1:7" ht="12.75">
      <c r="A14" t="s">
        <v>22</v>
      </c>
      <c r="B14" s="49">
        <v>-0.02682769</v>
      </c>
      <c r="C14" s="49">
        <v>-0.2177539</v>
      </c>
      <c r="D14" s="49">
        <v>-0.1243808</v>
      </c>
      <c r="E14" s="49">
        <v>-0.1445162</v>
      </c>
      <c r="F14" s="49">
        <v>0.06345031</v>
      </c>
      <c r="G14" s="49">
        <v>-0.1125375</v>
      </c>
    </row>
    <row r="15" spans="1:7" ht="12.75">
      <c r="A15" t="s">
        <v>23</v>
      </c>
      <c r="B15" s="49">
        <v>-0.1388147</v>
      </c>
      <c r="C15" s="49">
        <v>0.0708573</v>
      </c>
      <c r="D15" s="49">
        <v>0.1808091</v>
      </c>
      <c r="E15" s="49">
        <v>-0.01153266</v>
      </c>
      <c r="F15" s="49">
        <v>-0.2972571</v>
      </c>
      <c r="G15" s="49">
        <v>-0.001892424</v>
      </c>
    </row>
    <row r="16" spans="1:7" ht="12.75">
      <c r="A16" t="s">
        <v>24</v>
      </c>
      <c r="B16" s="49">
        <v>-0.03692784</v>
      </c>
      <c r="C16" s="49">
        <v>0.01714827</v>
      </c>
      <c r="D16" s="49">
        <v>-0.008114552</v>
      </c>
      <c r="E16" s="49">
        <v>0.0324862</v>
      </c>
      <c r="F16" s="49">
        <v>0.03104632</v>
      </c>
      <c r="G16" s="49">
        <v>0.008765199</v>
      </c>
    </row>
    <row r="17" spans="1:7" ht="12.75">
      <c r="A17" t="s">
        <v>25</v>
      </c>
      <c r="B17" s="49">
        <v>-0.04279372</v>
      </c>
      <c r="C17" s="49">
        <v>-0.04248801</v>
      </c>
      <c r="D17" s="49">
        <v>-0.04516836</v>
      </c>
      <c r="E17" s="49">
        <v>-0.03174601</v>
      </c>
      <c r="F17" s="49">
        <v>-0.0423737</v>
      </c>
      <c r="G17" s="49">
        <v>-0.04057752</v>
      </c>
    </row>
    <row r="18" spans="1:7" ht="12.75">
      <c r="A18" t="s">
        <v>26</v>
      </c>
      <c r="B18" s="49">
        <v>0.02253404</v>
      </c>
      <c r="C18" s="49">
        <v>0.008042437</v>
      </c>
      <c r="D18" s="49">
        <v>0.02788264</v>
      </c>
      <c r="E18" s="49">
        <v>0.008604586</v>
      </c>
      <c r="F18" s="49">
        <v>-0.04458496</v>
      </c>
      <c r="G18" s="49">
        <v>0.00805213</v>
      </c>
    </row>
    <row r="19" spans="1:7" ht="12.75">
      <c r="A19" t="s">
        <v>27</v>
      </c>
      <c r="B19" s="49">
        <v>-0.2307933</v>
      </c>
      <c r="C19" s="49">
        <v>-0.2104117</v>
      </c>
      <c r="D19" s="49">
        <v>-0.2206823</v>
      </c>
      <c r="E19" s="49">
        <v>-0.1914397</v>
      </c>
      <c r="F19" s="49">
        <v>-0.1469148</v>
      </c>
      <c r="G19" s="49">
        <v>-0.2028228</v>
      </c>
    </row>
    <row r="20" spans="1:7" ht="12.75">
      <c r="A20" t="s">
        <v>28</v>
      </c>
      <c r="B20" s="49">
        <v>-0.006609097</v>
      </c>
      <c r="C20" s="49">
        <v>0.002782541</v>
      </c>
      <c r="D20" s="49">
        <v>0.003276583</v>
      </c>
      <c r="E20" s="49">
        <v>0.002345198</v>
      </c>
      <c r="F20" s="49">
        <v>0.0006831154</v>
      </c>
      <c r="G20" s="49">
        <v>0.001155252</v>
      </c>
    </row>
    <row r="21" spans="1:7" ht="12.75">
      <c r="A21" t="s">
        <v>29</v>
      </c>
      <c r="B21" s="49">
        <v>-31.76473</v>
      </c>
      <c r="C21" s="49">
        <v>57.74646</v>
      </c>
      <c r="D21" s="49">
        <v>12.76236</v>
      </c>
      <c r="E21" s="49">
        <v>17.8215</v>
      </c>
      <c r="F21" s="49">
        <v>-125.0304</v>
      </c>
      <c r="G21" s="49">
        <v>0.001899383</v>
      </c>
    </row>
    <row r="22" spans="1:7" ht="12.75">
      <c r="A22" t="s">
        <v>30</v>
      </c>
      <c r="B22" s="49">
        <v>-52.66336</v>
      </c>
      <c r="C22" s="49">
        <v>-33.04242</v>
      </c>
      <c r="D22" s="49">
        <v>24.24938</v>
      </c>
      <c r="E22" s="49">
        <v>28.55388</v>
      </c>
      <c r="F22" s="49">
        <v>21.96265</v>
      </c>
      <c r="G22" s="49">
        <v>0</v>
      </c>
    </row>
    <row r="23" spans="1:7" ht="12.75">
      <c r="A23" t="s">
        <v>31</v>
      </c>
      <c r="B23" s="49">
        <v>4.407281</v>
      </c>
      <c r="C23" s="49">
        <v>1.395819</v>
      </c>
      <c r="D23" s="49">
        <v>2.5135</v>
      </c>
      <c r="E23" s="49">
        <v>1.867157</v>
      </c>
      <c r="F23" s="49">
        <v>7.831123</v>
      </c>
      <c r="G23" s="49">
        <v>3.071641</v>
      </c>
    </row>
    <row r="24" spans="1:7" ht="12.75">
      <c r="A24" t="s">
        <v>32</v>
      </c>
      <c r="B24" s="49">
        <v>-3.468583</v>
      </c>
      <c r="C24" s="49">
        <v>0.5438043</v>
      </c>
      <c r="D24" s="49">
        <v>0.7813144</v>
      </c>
      <c r="E24" s="49">
        <v>0.9232235</v>
      </c>
      <c r="F24" s="49">
        <v>0.8322345</v>
      </c>
      <c r="G24" s="49">
        <v>0.1489214</v>
      </c>
    </row>
    <row r="25" spans="1:7" ht="12.75">
      <c r="A25" t="s">
        <v>33</v>
      </c>
      <c r="B25" s="49">
        <v>0.9610997</v>
      </c>
      <c r="C25" s="49">
        <v>0.5662935</v>
      </c>
      <c r="D25" s="49">
        <v>0.9918617</v>
      </c>
      <c r="E25" s="49">
        <v>0.8371813</v>
      </c>
      <c r="F25" s="49">
        <v>-1.466118</v>
      </c>
      <c r="G25" s="49">
        <v>0.5205722</v>
      </c>
    </row>
    <row r="26" spans="1:7" ht="12.75">
      <c r="A26" t="s">
        <v>34</v>
      </c>
      <c r="B26" s="49">
        <v>0.7741199</v>
      </c>
      <c r="C26" s="49">
        <v>0.8691159</v>
      </c>
      <c r="D26" s="49">
        <v>1.071795</v>
      </c>
      <c r="E26" s="49">
        <v>1.170391</v>
      </c>
      <c r="F26" s="49">
        <v>2.130518</v>
      </c>
      <c r="G26" s="49">
        <v>1.144507</v>
      </c>
    </row>
    <row r="27" spans="1:7" ht="12.75">
      <c r="A27" t="s">
        <v>35</v>
      </c>
      <c r="B27" s="49">
        <v>-0.2168347</v>
      </c>
      <c r="C27" s="49">
        <v>-0.1569138</v>
      </c>
      <c r="D27" s="49">
        <v>-0.2029269</v>
      </c>
      <c r="E27" s="49">
        <v>-0.166351</v>
      </c>
      <c r="F27" s="49">
        <v>-0.195423</v>
      </c>
      <c r="G27" s="49">
        <v>-0.1840787</v>
      </c>
    </row>
    <row r="28" spans="1:7" ht="12.75">
      <c r="A28" t="s">
        <v>36</v>
      </c>
      <c r="B28" s="49">
        <v>-0.266711</v>
      </c>
      <c r="C28" s="49">
        <v>0.2953669</v>
      </c>
      <c r="D28" s="49">
        <v>0.1357137</v>
      </c>
      <c r="E28" s="49">
        <v>0.1587867</v>
      </c>
      <c r="F28" s="49">
        <v>0.06963716</v>
      </c>
      <c r="G28" s="49">
        <v>0.1125335</v>
      </c>
    </row>
    <row r="29" spans="1:7" ht="12.75">
      <c r="A29" t="s">
        <v>37</v>
      </c>
      <c r="B29" s="49">
        <v>0.0872112</v>
      </c>
      <c r="C29" s="49">
        <v>0.09256164</v>
      </c>
      <c r="D29" s="49">
        <v>0.04985148</v>
      </c>
      <c r="E29" s="49">
        <v>0.09410771</v>
      </c>
      <c r="F29" s="49">
        <v>0.1027876</v>
      </c>
      <c r="G29" s="49">
        <v>0.08323848</v>
      </c>
    </row>
    <row r="30" spans="1:7" ht="12.75">
      <c r="A30" t="s">
        <v>38</v>
      </c>
      <c r="B30" s="49">
        <v>0.1715095</v>
      </c>
      <c r="C30" s="49">
        <v>0.09085898</v>
      </c>
      <c r="D30" s="49">
        <v>0.1082586</v>
      </c>
      <c r="E30" s="49">
        <v>-0.09334658</v>
      </c>
      <c r="F30" s="49">
        <v>0.1942989</v>
      </c>
      <c r="G30" s="49">
        <v>0.0762058</v>
      </c>
    </row>
    <row r="31" spans="1:7" ht="12.75">
      <c r="A31" t="s">
        <v>39</v>
      </c>
      <c r="B31" s="49">
        <v>-0.02390456</v>
      </c>
      <c r="C31" s="49">
        <v>-0.003270821</v>
      </c>
      <c r="D31" s="49">
        <v>-0.02875774</v>
      </c>
      <c r="E31" s="49">
        <v>0.02028571</v>
      </c>
      <c r="F31" s="49">
        <v>0.01986429</v>
      </c>
      <c r="G31" s="49">
        <v>-0.003652853</v>
      </c>
    </row>
    <row r="32" spans="1:7" ht="12.75">
      <c r="A32" t="s">
        <v>40</v>
      </c>
      <c r="B32" s="49">
        <v>0.01982827</v>
      </c>
      <c r="C32" s="49">
        <v>0.07056978</v>
      </c>
      <c r="D32" s="49">
        <v>0.05182738</v>
      </c>
      <c r="E32" s="49">
        <v>0.03038882</v>
      </c>
      <c r="F32" s="49">
        <v>0.02929059</v>
      </c>
      <c r="G32" s="49">
        <v>0.04354156</v>
      </c>
    </row>
    <row r="33" spans="1:7" ht="12.75">
      <c r="A33" t="s">
        <v>41</v>
      </c>
      <c r="B33" s="49">
        <v>0.1179006</v>
      </c>
      <c r="C33" s="49">
        <v>0.09314137</v>
      </c>
      <c r="D33" s="49">
        <v>0.1098023</v>
      </c>
      <c r="E33" s="49">
        <v>0.106379</v>
      </c>
      <c r="F33" s="49">
        <v>0.0960312</v>
      </c>
      <c r="G33" s="49">
        <v>0.1043109</v>
      </c>
    </row>
    <row r="34" spans="1:7" ht="12.75">
      <c r="A34" t="s">
        <v>42</v>
      </c>
      <c r="B34" s="49">
        <v>0.01706092</v>
      </c>
      <c r="C34" s="49">
        <v>0.005446896</v>
      </c>
      <c r="D34" s="49">
        <v>-0.001979768</v>
      </c>
      <c r="E34" s="49">
        <v>-0.01535595</v>
      </c>
      <c r="F34" s="49">
        <v>-0.03463724</v>
      </c>
      <c r="G34" s="49">
        <v>-0.004991059</v>
      </c>
    </row>
    <row r="35" spans="1:7" ht="12.75">
      <c r="A35" t="s">
        <v>43</v>
      </c>
      <c r="B35" s="49">
        <v>-0.0004734277</v>
      </c>
      <c r="C35" s="49">
        <v>-0.001479483</v>
      </c>
      <c r="D35" s="49">
        <v>0.001687095</v>
      </c>
      <c r="E35" s="49">
        <v>0.006862938</v>
      </c>
      <c r="F35" s="49">
        <v>0.006773155</v>
      </c>
      <c r="G35" s="49">
        <v>0.002534002</v>
      </c>
    </row>
    <row r="36" spans="1:6" ht="12.75">
      <c r="A36" t="s">
        <v>44</v>
      </c>
      <c r="B36" s="49">
        <v>20.67566</v>
      </c>
      <c r="C36" s="49">
        <v>20.68176</v>
      </c>
      <c r="D36" s="49">
        <v>20.70007</v>
      </c>
      <c r="E36" s="49">
        <v>20.70618</v>
      </c>
      <c r="F36" s="49">
        <v>20.72144</v>
      </c>
    </row>
    <row r="37" spans="1:6" ht="12.75">
      <c r="A37" t="s">
        <v>45</v>
      </c>
      <c r="B37" s="49">
        <v>0.3972372</v>
      </c>
      <c r="C37" s="49">
        <v>0.3855387</v>
      </c>
      <c r="D37" s="49">
        <v>0.3804525</v>
      </c>
      <c r="E37" s="49">
        <v>0.3814697</v>
      </c>
      <c r="F37" s="49">
        <v>0.3809611</v>
      </c>
    </row>
    <row r="38" spans="1:7" ht="12.75">
      <c r="A38" t="s">
        <v>55</v>
      </c>
      <c r="B38" s="49">
        <v>-1.440434E-05</v>
      </c>
      <c r="C38" s="49">
        <v>-7.153014E-05</v>
      </c>
      <c r="D38" s="49">
        <v>4.57288E-05</v>
      </c>
      <c r="E38" s="49">
        <v>7.809791E-05</v>
      </c>
      <c r="F38" s="49">
        <v>-7.833314E-05</v>
      </c>
      <c r="G38" s="49">
        <v>0.0002221305</v>
      </c>
    </row>
    <row r="39" spans="1:7" ht="12.75">
      <c r="A39" t="s">
        <v>56</v>
      </c>
      <c r="B39" s="49">
        <v>5.392419E-05</v>
      </c>
      <c r="C39" s="49">
        <v>-9.840534E-05</v>
      </c>
      <c r="D39" s="49">
        <v>-2.180689E-05</v>
      </c>
      <c r="E39" s="49">
        <v>-3.051955E-05</v>
      </c>
      <c r="F39" s="49">
        <v>0.0002127237</v>
      </c>
      <c r="G39" s="49">
        <v>0.001077936</v>
      </c>
    </row>
    <row r="40" spans="2:7" ht="12.75">
      <c r="B40" t="s">
        <v>46</v>
      </c>
      <c r="C40">
        <v>-0.003765</v>
      </c>
      <c r="D40" t="s">
        <v>47</v>
      </c>
      <c r="E40">
        <v>3.116478</v>
      </c>
      <c r="F40" t="s">
        <v>48</v>
      </c>
      <c r="G40">
        <v>55.18528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12.505</v>
      </c>
      <c r="F44">
        <v>12.505</v>
      </c>
      <c r="J44">
        <v>12.506</v>
      </c>
    </row>
    <row r="50" spans="1:7" ht="12.75">
      <c r="A50" t="s">
        <v>58</v>
      </c>
      <c r="B50">
        <f>-0.017/(B7*B7+B22*B22)*(B21*B22+B6*B7)</f>
        <v>-1.4404335865821542E-05</v>
      </c>
      <c r="C50">
        <f>-0.017/(C7*C7+C22*C22)*(C21*C22+C6*C7)</f>
        <v>-7.153013895943433E-05</v>
      </c>
      <c r="D50">
        <f>-0.017/(D7*D7+D22*D22)*(D21*D22+D6*D7)</f>
        <v>4.572879961588098E-05</v>
      </c>
      <c r="E50">
        <f>-0.017/(E7*E7+E22*E22)*(E21*E22+E6*E7)</f>
        <v>7.809791184362061E-05</v>
      </c>
      <c r="F50">
        <f>-0.017/(F7*F7+F22*F22)*(F21*F22+F6*F7)</f>
        <v>-7.833314033835964E-05</v>
      </c>
      <c r="G50">
        <f>(B50*B$4+C50*C$4+D50*D$4+E50*E$4+F50*F$4)/SUM(B$4:F$4)</f>
        <v>6.723878134379173E-08</v>
      </c>
    </row>
    <row r="51" spans="1:7" ht="12.75">
      <c r="A51" t="s">
        <v>59</v>
      </c>
      <c r="B51">
        <f>-0.017/(B7*B7+B22*B22)*(B21*B7-B6*B22)</f>
        <v>5.392418292747374E-05</v>
      </c>
      <c r="C51">
        <f>-0.017/(C7*C7+C22*C22)*(C21*C7-C6*C22)</f>
        <v>-9.84053348894156E-05</v>
      </c>
      <c r="D51">
        <f>-0.017/(D7*D7+D22*D22)*(D21*D7-D6*D22)</f>
        <v>-2.1806901503882935E-05</v>
      </c>
      <c r="E51">
        <f>-0.017/(E7*E7+E22*E22)*(E21*E7-E6*E22)</f>
        <v>-3.051954984030334E-05</v>
      </c>
      <c r="F51">
        <f>-0.017/(F7*F7+F22*F22)*(F21*F7-F6*F22)</f>
        <v>0.00021272372033446523</v>
      </c>
      <c r="G51">
        <f>(B51*B$4+C51*C$4+D51*D$4+E51*E$4+F51*F$4)/SUM(B$4:F$4)</f>
        <v>-1.2347334902337332E-07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9999.969335361504</v>
      </c>
      <c r="C62">
        <f>C7+(2/0.017)*(C8*C50-C23*C51)</f>
        <v>10000.019540991387</v>
      </c>
      <c r="D62">
        <f>D7+(2/0.017)*(D8*D50-D23*D51)</f>
        <v>10000.000038036804</v>
      </c>
      <c r="E62">
        <f>E7+(2/0.017)*(E8*E50-E23*E51)</f>
        <v>10000.01623111033</v>
      </c>
      <c r="F62">
        <f>F7+(2/0.017)*(F8*F50-F23*F51)</f>
        <v>9999.832077283927</v>
      </c>
    </row>
    <row r="63" spans="1:6" ht="12.75">
      <c r="A63" t="s">
        <v>67</v>
      </c>
      <c r="B63">
        <f>B8+(3/0.017)*(B9*B50-B24*B51)</f>
        <v>1.6288960338231093</v>
      </c>
      <c r="C63">
        <f>C8+(3/0.017)*(C9*C50-C24*C51)</f>
        <v>-0.3957355441172007</v>
      </c>
      <c r="D63">
        <f>D8+(3/0.017)*(D9*D50-D24*D51)</f>
        <v>-1.1890086284170236</v>
      </c>
      <c r="E63">
        <f>E8+(3/0.017)*(E9*E50-E24*E51)</f>
        <v>1.0413420017383732</v>
      </c>
      <c r="F63">
        <f>F8+(3/0.017)*(F9*F50-F24*F51)</f>
        <v>-3.054406331214116</v>
      </c>
    </row>
    <row r="64" spans="1:6" ht="12.75">
      <c r="A64" t="s">
        <v>68</v>
      </c>
      <c r="B64">
        <f>B9+(4/0.017)*(B10*B50-B25*B51)</f>
        <v>0.05917485694777454</v>
      </c>
      <c r="C64">
        <f>C9+(4/0.017)*(C10*C50-C25*C51)</f>
        <v>0.28223141744537805</v>
      </c>
      <c r="D64">
        <f>D9+(4/0.017)*(D10*D50-D25*D51)</f>
        <v>-0.05233541171713818</v>
      </c>
      <c r="E64">
        <f>E9+(4/0.017)*(E10*E50-E25*E51)</f>
        <v>-0.04052228584496511</v>
      </c>
      <c r="F64">
        <f>F9+(4/0.017)*(F10*F50-F25*F51)</f>
        <v>-1.5066918604855999</v>
      </c>
    </row>
    <row r="65" spans="1:6" ht="12.75">
      <c r="A65" t="s">
        <v>69</v>
      </c>
      <c r="B65">
        <f>B10+(5/0.017)*(B11*B50-B26*B51)</f>
        <v>0.5239181483608129</v>
      </c>
      <c r="C65">
        <f>C10+(5/0.017)*(C11*C50-C26*C51)</f>
        <v>-0.17773041318633345</v>
      </c>
      <c r="D65">
        <f>D10+(5/0.017)*(D11*D50-D26*D51)</f>
        <v>-0.013719378900982205</v>
      </c>
      <c r="E65">
        <f>E10+(5/0.017)*(E11*E50-E26*E51)</f>
        <v>-0.4265279504215653</v>
      </c>
      <c r="F65">
        <f>F10+(5/0.017)*(F11*F50-F26*F51)</f>
        <v>-0.320905072463599</v>
      </c>
    </row>
    <row r="66" spans="1:6" ht="12.75">
      <c r="A66" t="s">
        <v>70</v>
      </c>
      <c r="B66">
        <f>B11+(6/0.017)*(B12*B50-B27*B51)</f>
        <v>2.1360829607872294</v>
      </c>
      <c r="C66">
        <f>C11+(6/0.017)*(C12*C50-C27*C51)</f>
        <v>0.6534274256468753</v>
      </c>
      <c r="D66">
        <f>D11+(6/0.017)*(D12*D50-D27*D51)</f>
        <v>0.23517337469656066</v>
      </c>
      <c r="E66">
        <f>E11+(6/0.017)*(E12*E50-E27*E51)</f>
        <v>0.23443724466289903</v>
      </c>
      <c r="F66">
        <f>F11+(6/0.017)*(F12*F50-F27*F51)</f>
        <v>13.40581572676842</v>
      </c>
    </row>
    <row r="67" spans="1:6" ht="12.75">
      <c r="A67" t="s">
        <v>71</v>
      </c>
      <c r="B67">
        <f>B12+(7/0.017)*(B13*B50-B28*B51)</f>
        <v>0.032130554376478125</v>
      </c>
      <c r="C67">
        <f>C12+(7/0.017)*(C13*C50-C28*C51)</f>
        <v>0.295442892190399</v>
      </c>
      <c r="D67">
        <f>D12+(7/0.017)*(D13*D50-D28*D51)</f>
        <v>0.1018198930177414</v>
      </c>
      <c r="E67">
        <f>E12+(7/0.017)*(E13*E50-E28*E51)</f>
        <v>0.13881867411607424</v>
      </c>
      <c r="F67">
        <f>F12+(7/0.017)*(F13*F50-F28*F51)</f>
        <v>0.1957671218581437</v>
      </c>
    </row>
    <row r="68" spans="1:6" ht="12.75">
      <c r="A68" t="s">
        <v>72</v>
      </c>
      <c r="B68">
        <f>B13+(8/0.017)*(B14*B50-B29*B51)</f>
        <v>0.1840284728730069</v>
      </c>
      <c r="C68">
        <f>C13+(8/0.017)*(C14*C50-C29*C51)</f>
        <v>0.012252110786151666</v>
      </c>
      <c r="D68">
        <f>D13+(8/0.017)*(D14*D50-D29*D51)</f>
        <v>-0.1487606251129789</v>
      </c>
      <c r="E68">
        <f>E13+(8/0.017)*(E14*E50-E29*E51)</f>
        <v>0.0783720948226479</v>
      </c>
      <c r="F68">
        <f>F13+(8/0.017)*(F14*F50-F29*F51)</f>
        <v>-0.07383451833599686</v>
      </c>
    </row>
    <row r="69" spans="1:6" ht="12.75">
      <c r="A69" t="s">
        <v>73</v>
      </c>
      <c r="B69">
        <f>B14+(9/0.017)*(B15*B50-B30*B51)</f>
        <v>-0.030665383224057454</v>
      </c>
      <c r="C69">
        <f>C14+(9/0.017)*(C15*C50-C30*C51)</f>
        <v>-0.21570371279094802</v>
      </c>
      <c r="D69">
        <f>D14+(9/0.017)*(D15*D50-D30*D51)</f>
        <v>-0.11875369943717738</v>
      </c>
      <c r="E69">
        <f>E14+(9/0.017)*(E15*E50-E30*E51)</f>
        <v>-0.14650126766956523</v>
      </c>
      <c r="F69">
        <f>F14+(9/0.017)*(F15*F50-F30*F51)</f>
        <v>0.05389606737610683</v>
      </c>
    </row>
    <row r="70" spans="1:6" ht="12.75">
      <c r="A70" t="s">
        <v>74</v>
      </c>
      <c r="B70">
        <f>B15+(10/0.017)*(B16*B50-B31*B51)</f>
        <v>-0.13774355007270583</v>
      </c>
      <c r="C70">
        <f>C15+(10/0.017)*(C16*C50-C31*C51)</f>
        <v>0.06994642684006927</v>
      </c>
      <c r="D70">
        <f>D15+(10/0.017)*(D16*D50-D31*D51)</f>
        <v>0.18022193180821475</v>
      </c>
      <c r="E70">
        <f>E15+(10/0.017)*(E16*E50-E31*E51)</f>
        <v>-0.009676062869926373</v>
      </c>
      <c r="F70">
        <f>F15+(10/0.017)*(F16*F50-F31*F51)</f>
        <v>-0.3011733125953837</v>
      </c>
    </row>
    <row r="71" spans="1:6" ht="12.75">
      <c r="A71" t="s">
        <v>75</v>
      </c>
      <c r="B71">
        <f>B16+(11/0.017)*(B17*B50-B32*B51)</f>
        <v>-0.037220833504156565</v>
      </c>
      <c r="C71">
        <f>C16+(11/0.017)*(C17*C50-C32*C51)</f>
        <v>0.0236082568839532</v>
      </c>
      <c r="D71">
        <f>D16+(11/0.017)*(D17*D50-D32*D51)</f>
        <v>-0.008719746319887664</v>
      </c>
      <c r="E71">
        <f>E16+(11/0.017)*(E17*E50-E32*E51)</f>
        <v>0.03148206565754849</v>
      </c>
      <c r="F71">
        <f>F16+(11/0.017)*(F17*F50-F32*F51)</f>
        <v>0.0291623834614591</v>
      </c>
    </row>
    <row r="72" spans="1:6" ht="12.75">
      <c r="A72" t="s">
        <v>76</v>
      </c>
      <c r="B72">
        <f>B17+(12/0.017)*(B18*B50-B33*B51)</f>
        <v>-0.04751062451922313</v>
      </c>
      <c r="C72">
        <f>C17+(12/0.017)*(C18*C50-C33*C51)</f>
        <v>-0.0364242468912519</v>
      </c>
      <c r="D72">
        <f>D17+(12/0.017)*(D18*D50-D33*D51)</f>
        <v>-0.04257813346000831</v>
      </c>
      <c r="E72">
        <f>E17+(12/0.017)*(E18*E50-E33*E51)</f>
        <v>-0.0289799116061126</v>
      </c>
      <c r="F72">
        <f>F17+(12/0.017)*(F18*F50-F33*F51)</f>
        <v>-0.054328265320133844</v>
      </c>
    </row>
    <row r="73" spans="1:6" ht="12.75">
      <c r="A73" t="s">
        <v>77</v>
      </c>
      <c r="B73">
        <f>B18+(13/0.017)*(B19*B50-B34*B51)</f>
        <v>0.024372720264192595</v>
      </c>
      <c r="C73">
        <f>C18+(13/0.017)*(C19*C50-C34*C51)</f>
        <v>0.019961740702401302</v>
      </c>
      <c r="D73">
        <f>D18+(13/0.017)*(D19*D50-D34*D51)</f>
        <v>0.0201325681966925</v>
      </c>
      <c r="E73">
        <f>E18+(13/0.017)*(E19*E50-E34*E51)</f>
        <v>-0.0031869473787889385</v>
      </c>
      <c r="F73">
        <f>F18+(13/0.017)*(F19*F50-F34*F51)</f>
        <v>-0.030150019846217804</v>
      </c>
    </row>
    <row r="74" spans="1:6" ht="12.75">
      <c r="A74" t="s">
        <v>78</v>
      </c>
      <c r="B74">
        <f>B19+(14/0.017)*(B20*B50-B35*B51)</f>
        <v>-0.2306938762371778</v>
      </c>
      <c r="C74">
        <f>C19+(14/0.017)*(C20*C50-C35*C51)</f>
        <v>-0.21069550846485643</v>
      </c>
      <c r="D74">
        <f>D19+(14/0.017)*(D20*D50-D35*D51)</f>
        <v>-0.22052860921723866</v>
      </c>
      <c r="E74">
        <f>E19+(14/0.017)*(E20*E50-E35*E51)</f>
        <v>-0.1911163750688221</v>
      </c>
      <c r="F74">
        <f>F19+(14/0.017)*(F20*F50-F35*F51)</f>
        <v>-0.14814541754488028</v>
      </c>
    </row>
    <row r="75" spans="1:6" ht="12.75">
      <c r="A75" t="s">
        <v>79</v>
      </c>
      <c r="B75" s="49">
        <f>B20</f>
        <v>-0.006609097</v>
      </c>
      <c r="C75" s="49">
        <f>C20</f>
        <v>0.002782541</v>
      </c>
      <c r="D75" s="49">
        <f>D20</f>
        <v>0.003276583</v>
      </c>
      <c r="E75" s="49">
        <f>E20</f>
        <v>0.002345198</v>
      </c>
      <c r="F75" s="49">
        <f>F20</f>
        <v>0.0006831154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-52.66070316653095</v>
      </c>
      <c r="C82">
        <f>C22+(2/0.017)*(C8*C51+C23*C50)</f>
        <v>-33.0495143163195</v>
      </c>
      <c r="D82">
        <f>D22+(2/0.017)*(D8*D51+D23*D50)</f>
        <v>24.265959228064595</v>
      </c>
      <c r="E82">
        <f>E22+(2/0.017)*(E8*E51+E23*E50)</f>
        <v>28.567312396714627</v>
      </c>
      <c r="F82">
        <f>F22+(2/0.017)*(F8*F51+F23*F50)</f>
        <v>21.814276461174693</v>
      </c>
    </row>
    <row r="83" spans="1:6" ht="12.75">
      <c r="A83" t="s">
        <v>82</v>
      </c>
      <c r="B83">
        <f>B23+(3/0.017)*(B9*B51+B24*B50)</f>
        <v>4.4167946732163985</v>
      </c>
      <c r="C83">
        <f>C23+(3/0.017)*(C9*C51+C24*C50)</f>
        <v>1.3843363480396065</v>
      </c>
      <c r="D83">
        <f>D23+(3/0.017)*(D9*D51+D24*D50)</f>
        <v>2.520025044179288</v>
      </c>
      <c r="E83">
        <f>E23+(3/0.017)*(E9*E51+E24*E50)</f>
        <v>1.8800876940522842</v>
      </c>
      <c r="F83">
        <f>F23+(3/0.017)*(F9*F51+F24*F50)</f>
        <v>7.760387166881705</v>
      </c>
    </row>
    <row r="84" spans="1:6" ht="12.75">
      <c r="A84" t="s">
        <v>83</v>
      </c>
      <c r="B84">
        <f>B24+(4/0.017)*(B10*B51+B25*B50)</f>
        <v>-3.4649225297666044</v>
      </c>
      <c r="C84">
        <f>C24+(4/0.017)*(C10*C51+C25*C50)</f>
        <v>0.5386464266796888</v>
      </c>
      <c r="D84">
        <f>D24+(4/0.017)*(D10*D51+D25*D50)</f>
        <v>0.7921084406279317</v>
      </c>
      <c r="E84">
        <f>E24+(4/0.017)*(E10*E51+E25*E50)</f>
        <v>0.9417842522882663</v>
      </c>
      <c r="F84">
        <f>F24+(4/0.017)*(F10*F51+F25*F50)</f>
        <v>0.8653153970629974</v>
      </c>
    </row>
    <row r="85" spans="1:6" ht="12.75">
      <c r="A85" t="s">
        <v>84</v>
      </c>
      <c r="B85">
        <f>B25+(5/0.017)*(B11*B51+B26*B50)</f>
        <v>0.9916352287525694</v>
      </c>
      <c r="C85">
        <f>C25+(5/0.017)*(C11*C51+C26*C50)</f>
        <v>0.528731938400532</v>
      </c>
      <c r="D85">
        <f>D25+(5/0.017)*(D11*D51+D26*D50)</f>
        <v>1.004769292902497</v>
      </c>
      <c r="E85">
        <f>E25+(5/0.017)*(E11*E51+E26*E50)</f>
        <v>0.8619778767213283</v>
      </c>
      <c r="F85">
        <f>F25+(5/0.017)*(F11*F51+F26*F50)</f>
        <v>-0.6770299655865533</v>
      </c>
    </row>
    <row r="86" spans="1:6" ht="12.75">
      <c r="A86" t="s">
        <v>85</v>
      </c>
      <c r="B86">
        <f>B26+(6/0.017)*(B12*B51+B27*B50)</f>
        <v>0.7757420668072637</v>
      </c>
      <c r="C86">
        <f>C26+(6/0.017)*(C12*C51+C27*C50)</f>
        <v>0.8632312422186049</v>
      </c>
      <c r="D86">
        <f>D26+(6/0.017)*(D12*D51+D27*D50)</f>
        <v>1.0677243177256746</v>
      </c>
      <c r="E86">
        <f>E26+(6/0.017)*(E12*E51+E27*E50)</f>
        <v>1.164360419537182</v>
      </c>
      <c r="F86">
        <f>F26+(6/0.017)*(F12*F51+F27*F50)</f>
        <v>2.1509285864083547</v>
      </c>
    </row>
    <row r="87" spans="1:6" ht="12.75">
      <c r="A87" t="s">
        <v>86</v>
      </c>
      <c r="B87">
        <f>B27+(7/0.017)*(B13*B51+B28*B50)</f>
        <v>-0.21112150089121293</v>
      </c>
      <c r="C87">
        <f>C27+(7/0.017)*(C13*C51+C28*C50)</f>
        <v>-0.16563917965846964</v>
      </c>
      <c r="D87">
        <f>D27+(7/0.017)*(D13*D51+D28*D50)</f>
        <v>-0.19905515042248664</v>
      </c>
      <c r="E87">
        <f>E27+(7/0.017)*(E13*E51+E28*E50)</f>
        <v>-0.16227939587526724</v>
      </c>
      <c r="F87">
        <f>F27+(7/0.017)*(F13*F51+F28*F50)</f>
        <v>-0.20303029666389366</v>
      </c>
    </row>
    <row r="88" spans="1:6" ht="12.75">
      <c r="A88" t="s">
        <v>87</v>
      </c>
      <c r="B88">
        <f>B28+(8/0.017)*(B14*B51+B29*B50)</f>
        <v>-0.2679829438490084</v>
      </c>
      <c r="C88">
        <f>C28+(8/0.017)*(C14*C51+C29*C50)</f>
        <v>0.3023349934030415</v>
      </c>
      <c r="D88">
        <f>D28+(8/0.017)*(D14*D51+D29*D50)</f>
        <v>0.1380628803266114</v>
      </c>
      <c r="E88">
        <f>E28+(8/0.017)*(E14*E51+E29*E50)</f>
        <v>0.1643209047096547</v>
      </c>
      <c r="F88">
        <f>F28+(8/0.017)*(F14*F51+F29*F50)</f>
        <v>0.07219984729587386</v>
      </c>
    </row>
    <row r="89" spans="1:6" ht="12.75">
      <c r="A89" t="s">
        <v>88</v>
      </c>
      <c r="B89">
        <f>B29+(9/0.017)*(B15*B51+B30*B50)</f>
        <v>0.0819404030904698</v>
      </c>
      <c r="C89">
        <f>C29+(9/0.017)*(C15*C51+C30*C50)</f>
        <v>0.08542946198772057</v>
      </c>
      <c r="D89">
        <f>D29+(9/0.017)*(D15*D51+D30*D50)</f>
        <v>0.05038494154838299</v>
      </c>
      <c r="E89">
        <f>E29+(9/0.017)*(E15*E51+E30*E50)</f>
        <v>0.09043454456136824</v>
      </c>
      <c r="F89">
        <f>F29+(9/0.017)*(F15*F51+F30*F50)</f>
        <v>0.06125329924222897</v>
      </c>
    </row>
    <row r="90" spans="1:6" ht="12.75">
      <c r="A90" t="s">
        <v>89</v>
      </c>
      <c r="B90">
        <f>B30+(10/0.017)*(B16*B51+B31*B50)</f>
        <v>0.1705406915951107</v>
      </c>
      <c r="C90">
        <f>C30+(10/0.017)*(C16*C51+C31*C50)</f>
        <v>0.09000396884030432</v>
      </c>
      <c r="D90">
        <f>D30+(10/0.017)*(D16*D51+D31*D50)</f>
        <v>0.10758912723902737</v>
      </c>
      <c r="E90">
        <f>E30+(10/0.017)*(E16*E51+E31*E50)</f>
        <v>-0.09299786976985694</v>
      </c>
      <c r="F90">
        <f>F30+(10/0.017)*(F16*F51+F31*F50)</f>
        <v>0.1972684626334132</v>
      </c>
    </row>
    <row r="91" spans="1:6" ht="12.75">
      <c r="A91" t="s">
        <v>90</v>
      </c>
      <c r="B91">
        <f>B31+(11/0.017)*(B17*B51+B32*B50)</f>
        <v>-0.025582531994564593</v>
      </c>
      <c r="C91">
        <f>C31+(11/0.017)*(C17*C51+C32*C50)</f>
        <v>-0.003831704087407093</v>
      </c>
      <c r="D91">
        <f>D31+(11/0.017)*(D17*D51+D32*D50)</f>
        <v>-0.026586866801486562</v>
      </c>
      <c r="E91">
        <f>E31+(11/0.017)*(E17*E51+E32*E50)</f>
        <v>0.022448295324587742</v>
      </c>
      <c r="F91">
        <f>F31+(11/0.017)*(F17*F51+F32*F50)</f>
        <v>0.012547144996505959</v>
      </c>
    </row>
    <row r="92" spans="1:6" ht="12.75">
      <c r="A92" t="s">
        <v>91</v>
      </c>
      <c r="B92">
        <f>B32+(12/0.017)*(B18*B51+B33*B50)</f>
        <v>0.01948722283802809</v>
      </c>
      <c r="C92">
        <f>C32+(12/0.017)*(C18*C51+C33*C50)</f>
        <v>0.06530825022685827</v>
      </c>
      <c r="D92">
        <f>D32+(12/0.017)*(D18*D51+D33*D50)</f>
        <v>0.05494250474582209</v>
      </c>
      <c r="E92">
        <f>E32+(12/0.017)*(E18*E51+E33*E50)</f>
        <v>0.036067904474868476</v>
      </c>
      <c r="F92">
        <f>F32+(12/0.017)*(F18*F51+F33*F50)</f>
        <v>0.01728585774450042</v>
      </c>
    </row>
    <row r="93" spans="1:6" ht="12.75">
      <c r="A93" t="s">
        <v>92</v>
      </c>
      <c r="B93">
        <f>B33+(13/0.017)*(B19*B51+B34*B50)</f>
        <v>0.10819564779156246</v>
      </c>
      <c r="C93">
        <f>C33+(13/0.017)*(C19*C51+C34*C50)</f>
        <v>0.1086771473811681</v>
      </c>
      <c r="D93">
        <f>D33+(13/0.017)*(D19*D51+D34*D50)</f>
        <v>0.11341313776192362</v>
      </c>
      <c r="E93">
        <f>E33+(13/0.017)*(E19*E51+E34*E50)</f>
        <v>0.10992982446296705</v>
      </c>
      <c r="F93">
        <f>F33+(13/0.017)*(F19*F51+F34*F50)</f>
        <v>0.07420724425868083</v>
      </c>
    </row>
    <row r="94" spans="1:6" ht="12.75">
      <c r="A94" t="s">
        <v>93</v>
      </c>
      <c r="B94">
        <f>B34+(14/0.017)*(B20*B51+B35*B50)</f>
        <v>0.016773038210811643</v>
      </c>
      <c r="C94">
        <f>C34+(14/0.017)*(C20*C51+C35*C50)</f>
        <v>0.005308551908165545</v>
      </c>
      <c r="D94">
        <f>D34+(14/0.017)*(D20*D51+D35*D50)</f>
        <v>-0.0019750765946983996</v>
      </c>
      <c r="E94">
        <f>E34+(14/0.017)*(E20*E51+E35*E50)</f>
        <v>-0.014973497390863415</v>
      </c>
      <c r="F94">
        <f>F34+(14/0.017)*(F20*F51+F35*F50)</f>
        <v>-0.03495450277210575</v>
      </c>
    </row>
    <row r="95" spans="1:6" ht="12.75">
      <c r="A95" t="s">
        <v>94</v>
      </c>
      <c r="B95" s="49">
        <f>B35</f>
        <v>-0.0004734277</v>
      </c>
      <c r="C95" s="49">
        <f>C35</f>
        <v>-0.001479483</v>
      </c>
      <c r="D95" s="49">
        <f>D35</f>
        <v>0.001687095</v>
      </c>
      <c r="E95" s="49">
        <f>E35</f>
        <v>0.006862938</v>
      </c>
      <c r="F95" s="49">
        <f>F35</f>
        <v>0.006773155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1.6289010287892287</v>
      </c>
      <c r="C103">
        <f>C63*10000/C62</f>
        <v>-0.3957347708122259</v>
      </c>
      <c r="D103">
        <f>D63*10000/D62</f>
        <v>-1.1890086238944149</v>
      </c>
      <c r="E103">
        <f>E63*10000/E62</f>
        <v>1.0413403115274245</v>
      </c>
      <c r="F103">
        <f>F63*10000/F62</f>
        <v>-3.054457622496126</v>
      </c>
      <c r="G103">
        <f>AVERAGE(C103:E103)</f>
        <v>-0.18113436105973876</v>
      </c>
      <c r="H103">
        <f>STDEV(C103:E103)</f>
        <v>1.1305547732568222</v>
      </c>
      <c r="I103">
        <f>(B103*B4+C103*C4+D103*D4+E103*E4+F103*F4)/SUM(B4:F4)</f>
        <v>-0.3014467828586509</v>
      </c>
      <c r="K103">
        <f>(LN(H103)+LN(H123))/2-LN(K114*K115^3)</f>
        <v>-4.098809426508784</v>
      </c>
    </row>
    <row r="104" spans="1:11" ht="12.75">
      <c r="A104" t="s">
        <v>68</v>
      </c>
      <c r="B104">
        <f>B64*10000/B62</f>
        <v>0.05917503840589061</v>
      </c>
      <c r="C104">
        <f>C64*10000/C62</f>
        <v>0.282230865938286</v>
      </c>
      <c r="D104">
        <f>D64*10000/D62</f>
        <v>-0.05233541151807101</v>
      </c>
      <c r="E104">
        <f>E64*10000/E62</f>
        <v>-0.040522220072902626</v>
      </c>
      <c r="F104">
        <f>F64*10000/F62</f>
        <v>-1.5067171616894144</v>
      </c>
      <c r="G104">
        <f>AVERAGE(C104:E104)</f>
        <v>0.06312441144910412</v>
      </c>
      <c r="H104">
        <f>STDEV(C104:E104)</f>
        <v>0.1898436637661236</v>
      </c>
      <c r="I104">
        <f>(B104*B4+C104*C4+D104*D4+E104*E4+F104*F4)/SUM(B4:F4)</f>
        <v>-0.14646167171080673</v>
      </c>
      <c r="K104">
        <f>(LN(H104)+LN(H124))/2-LN(K114*K115^4)</f>
        <v>-4.913364079393691</v>
      </c>
    </row>
    <row r="105" spans="1:11" ht="12.75">
      <c r="A105" t="s">
        <v>69</v>
      </c>
      <c r="B105">
        <f>B65*10000/B62</f>
        <v>0.5239197549418014</v>
      </c>
      <c r="C105">
        <f>C65*10000/C62</f>
        <v>-0.1777300658841648</v>
      </c>
      <c r="D105">
        <f>D65*10000/D62</f>
        <v>-0.013719378848798073</v>
      </c>
      <c r="E105">
        <f>E65*10000/E62</f>
        <v>-0.42652725812046677</v>
      </c>
      <c r="F105">
        <f>F65*10000/F62</f>
        <v>-0.32091046127922646</v>
      </c>
      <c r="G105">
        <f>AVERAGE(C105:E105)</f>
        <v>-0.20599223428447655</v>
      </c>
      <c r="H105">
        <f>STDEV(C105:E105)</f>
        <v>0.20785006355353566</v>
      </c>
      <c r="I105">
        <f>(B105*B4+C105*C4+D105*D4+E105*E4+F105*F4)/SUM(B4:F4)</f>
        <v>-0.11538805492141226</v>
      </c>
      <c r="K105">
        <f>(LN(H105)+LN(H125))/2-LN(K114*K115^5)</f>
        <v>-4.186101037085802</v>
      </c>
    </row>
    <row r="106" spans="1:11" ht="12.75">
      <c r="A106" t="s">
        <v>70</v>
      </c>
      <c r="B106">
        <f>B66*10000/B62</f>
        <v>2.1360895110284943</v>
      </c>
      <c r="C106">
        <f>C66*10000/C62</f>
        <v>0.6534261487874008</v>
      </c>
      <c r="D106">
        <f>D66*10000/D62</f>
        <v>0.23517337380203632</v>
      </c>
      <c r="E106">
        <f>E66*10000/E62</f>
        <v>0.2344368641458383</v>
      </c>
      <c r="F106">
        <f>F66*10000/F62</f>
        <v>13.406040844647462</v>
      </c>
      <c r="G106">
        <f>AVERAGE(C106:E106)</f>
        <v>0.37434546224509174</v>
      </c>
      <c r="H106">
        <f>STDEV(C106:E106)</f>
        <v>0.2416912447986344</v>
      </c>
      <c r="I106">
        <f>(B106*B4+C106*C4+D106*D4+E106*E4+F106*F4)/SUM(B4:F4)</f>
        <v>2.36476736692146</v>
      </c>
      <c r="K106">
        <f>(LN(H106)+LN(H126))/2-LN(K114*K115^6)</f>
        <v>-3.7508717354116676</v>
      </c>
    </row>
    <row r="107" spans="1:11" ht="12.75">
      <c r="A107" t="s">
        <v>71</v>
      </c>
      <c r="B107">
        <f>B67*10000/B62</f>
        <v>0.03213065290396372</v>
      </c>
      <c r="C107">
        <f>C67*10000/C62</f>
        <v>0.295442314866826</v>
      </c>
      <c r="D107">
        <f>D67*10000/D62</f>
        <v>0.10181989263045108</v>
      </c>
      <c r="E107">
        <f>E67*10000/E62</f>
        <v>0.1388184487983184</v>
      </c>
      <c r="F107">
        <f>F67*10000/F62</f>
        <v>0.19577040928802916</v>
      </c>
      <c r="G107">
        <f>AVERAGE(C107:E107)</f>
        <v>0.1786935520985318</v>
      </c>
      <c r="H107">
        <f>STDEV(C107:E107)</f>
        <v>0.10278583801075071</v>
      </c>
      <c r="I107">
        <f>(B107*B4+C107*C4+D107*D4+E107*E4+F107*F4)/SUM(B4:F4)</f>
        <v>0.15970014351986275</v>
      </c>
      <c r="K107">
        <f>(LN(H107)+LN(H127))/2-LN(K114*K115^7)</f>
        <v>-4.598625438260285</v>
      </c>
    </row>
    <row r="108" spans="1:9" ht="12.75">
      <c r="A108" t="s">
        <v>72</v>
      </c>
      <c r="B108">
        <f>B68*10000/B62</f>
        <v>0.1840290371913967</v>
      </c>
      <c r="C108">
        <f>C68*10000/C62</f>
        <v>0.012252086844359317</v>
      </c>
      <c r="D108">
        <f>D68*10000/D62</f>
        <v>-0.14876062454714103</v>
      </c>
      <c r="E108">
        <f>E68*10000/E62</f>
        <v>0.07837196761624259</v>
      </c>
      <c r="F108">
        <f>F68*10000/F62</f>
        <v>-0.07383575820610298</v>
      </c>
      <c r="G108">
        <f>AVERAGE(C108:E108)</f>
        <v>-0.01937885669551304</v>
      </c>
      <c r="H108">
        <f>STDEV(C108:E108)</f>
        <v>0.11682333263364572</v>
      </c>
      <c r="I108">
        <f>(B108*B4+C108*C4+D108*D4+E108*E4+F108*F4)/SUM(B4:F4)</f>
        <v>0.0028385080785488788</v>
      </c>
    </row>
    <row r="109" spans="1:9" ht="12.75">
      <c r="A109" t="s">
        <v>73</v>
      </c>
      <c r="B109">
        <f>B69*10000/B62</f>
        <v>-0.0306654772586349</v>
      </c>
      <c r="C109">
        <f>C69*10000/C62</f>
        <v>-0.2157032912853323</v>
      </c>
      <c r="D109">
        <f>D69*10000/D62</f>
        <v>-0.11875369898547626</v>
      </c>
      <c r="E109">
        <f>E69*10000/E62</f>
        <v>-0.14650102988212726</v>
      </c>
      <c r="F109">
        <f>F69*10000/F62</f>
        <v>0.05389697242870666</v>
      </c>
      <c r="G109">
        <f>AVERAGE(C109:E109)</f>
        <v>-0.16031934005097861</v>
      </c>
      <c r="H109">
        <f>STDEV(C109:E109)</f>
        <v>0.049930102480557924</v>
      </c>
      <c r="I109">
        <f>(B109*B4+C109*C4+D109*D4+E109*E4+F109*F4)/SUM(B4:F4)</f>
        <v>-0.11299043348162925</v>
      </c>
    </row>
    <row r="110" spans="1:11" ht="12.75">
      <c r="A110" t="s">
        <v>74</v>
      </c>
      <c r="B110">
        <f>B70*10000/B62</f>
        <v>-0.1377439724596179</v>
      </c>
      <c r="C110">
        <f>C70*10000/C62</f>
        <v>0.06994629015808392</v>
      </c>
      <c r="D110">
        <f>D70*10000/D62</f>
        <v>0.18022193112270812</v>
      </c>
      <c r="E110">
        <f>E70*10000/E62</f>
        <v>-0.009676047164627465</v>
      </c>
      <c r="F110">
        <f>F70*10000/F62</f>
        <v>-0.3011783700643761</v>
      </c>
      <c r="G110">
        <f>AVERAGE(C110:E110)</f>
        <v>0.08016405803872152</v>
      </c>
      <c r="H110">
        <f>STDEV(C110:E110)</f>
        <v>0.09536043532173753</v>
      </c>
      <c r="I110">
        <f>(B110*B4+C110*C4+D110*D4+E110*E4+F110*F4)/SUM(B4:F4)</f>
        <v>-0.0021815629004980426</v>
      </c>
      <c r="K110">
        <f>EXP(AVERAGE(K103:K107))</f>
        <v>0.013439537679412212</v>
      </c>
    </row>
    <row r="111" spans="1:9" ht="12.75">
      <c r="A111" t="s">
        <v>75</v>
      </c>
      <c r="B111">
        <f>B71*10000/B62</f>
        <v>-0.037220947640846956</v>
      </c>
      <c r="C111">
        <f>C71*10000/C62</f>
        <v>0.023608210751168906</v>
      </c>
      <c r="D111">
        <f>D71*10000/D62</f>
        <v>-0.008719746286720535</v>
      </c>
      <c r="E111">
        <f>E71*10000/E62</f>
        <v>0.03148201455874332</v>
      </c>
      <c r="F111">
        <f>F71*10000/F62</f>
        <v>0.029162873172346258</v>
      </c>
      <c r="G111">
        <f>AVERAGE(C111:E111)</f>
        <v>0.015456826341063898</v>
      </c>
      <c r="H111">
        <f>STDEV(C111:E111)</f>
        <v>0.021304440725349844</v>
      </c>
      <c r="I111">
        <f>(B111*B4+C111*C4+D111*D4+E111*E4+F111*F4)/SUM(B4:F4)</f>
        <v>0.009636506225922927</v>
      </c>
    </row>
    <row r="112" spans="1:9" ht="12.75">
      <c r="A112" t="s">
        <v>76</v>
      </c>
      <c r="B112">
        <f>B72*10000/B62</f>
        <v>-0.047510770209282446</v>
      </c>
      <c r="C112">
        <f>C72*10000/C62</f>
        <v>-0.036424175714801506</v>
      </c>
      <c r="D112">
        <f>D72*10000/D62</f>
        <v>-0.0425781332980547</v>
      </c>
      <c r="E112">
        <f>E72*10000/E62</f>
        <v>-0.028979864568574685</v>
      </c>
      <c r="F112">
        <f>F72*10000/F62</f>
        <v>-0.05432917763044082</v>
      </c>
      <c r="G112">
        <f>AVERAGE(C112:E112)</f>
        <v>-0.03599405786047696</v>
      </c>
      <c r="H112">
        <f>STDEV(C112:E112)</f>
        <v>0.006809330300128266</v>
      </c>
      <c r="I112">
        <f>(B112*B4+C112*C4+D112*D4+E112*E4+F112*F4)/SUM(B4:F4)</f>
        <v>-0.0401069455774576</v>
      </c>
    </row>
    <row r="113" spans="1:9" ht="12.75">
      <c r="A113" t="s">
        <v>77</v>
      </c>
      <c r="B113">
        <f>B73*10000/B62</f>
        <v>0.024372795002487384</v>
      </c>
      <c r="C113">
        <f>C73*10000/C62</f>
        <v>0.019961701695257215</v>
      </c>
      <c r="D113">
        <f>D73*10000/D62</f>
        <v>0.020132568120114647</v>
      </c>
      <c r="E113">
        <f>E73*10000/E62</f>
        <v>-0.003186942206027882</v>
      </c>
      <c r="F113">
        <f>F73*10000/F62</f>
        <v>-0.030150526142041886</v>
      </c>
      <c r="G113">
        <f>AVERAGE(C113:E113)</f>
        <v>0.012302442536447994</v>
      </c>
      <c r="H113">
        <f>STDEV(C113:E113)</f>
        <v>0.013414472729448566</v>
      </c>
      <c r="I113">
        <f>(B113*B4+C113*C4+D113*D4+E113*E4+F113*F4)/SUM(B4:F4)</f>
        <v>0.008403495569149159</v>
      </c>
    </row>
    <row r="114" spans="1:11" ht="12.75">
      <c r="A114" t="s">
        <v>78</v>
      </c>
      <c r="B114">
        <f>B74*10000/B62</f>
        <v>-0.23069458365377887</v>
      </c>
      <c r="C114">
        <f>C74*10000/C62</f>
        <v>-0.21069509674574938</v>
      </c>
      <c r="D114">
        <f>D74*10000/D62</f>
        <v>-0.22052860837841828</v>
      </c>
      <c r="E114">
        <f>E74*10000/E62</f>
        <v>-0.19111606486622862</v>
      </c>
      <c r="F114">
        <f>F74*10000/F62</f>
        <v>-0.14814790528474386</v>
      </c>
      <c r="G114">
        <f>AVERAGE(C114:E114)</f>
        <v>-0.20744658999679877</v>
      </c>
      <c r="H114">
        <f>STDEV(C114:E114)</f>
        <v>0.01497294313211629</v>
      </c>
      <c r="I114">
        <f>(B114*B4+C114*C4+D114*D4+E114*E4+F114*F4)/SUM(B4:F4)</f>
        <v>-0.20292697565017678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-0.006609117266619176</v>
      </c>
      <c r="C115">
        <f>C75*10000/C62</f>
        <v>0.0027825355626496535</v>
      </c>
      <c r="D115">
        <f>D75*10000/D62</f>
        <v>0.0032765829875369256</v>
      </c>
      <c r="E115">
        <f>E75*10000/E62</f>
        <v>0.0023451941934894303</v>
      </c>
      <c r="F115">
        <f>F75*10000/F62</f>
        <v>0.0006831268712519643</v>
      </c>
      <c r="G115">
        <f>AVERAGE(C115:E115)</f>
        <v>0.002801437581225337</v>
      </c>
      <c r="H115">
        <f>STDEV(C115:E115)</f>
        <v>0.0004659820126882431</v>
      </c>
      <c r="I115">
        <f>(B115*B4+C115*C4+D115*D4+E115*E4+F115*F4)/SUM(B4:F4)</f>
        <v>0.0011548117037469352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-52.66086464916868</v>
      </c>
      <c r="C122">
        <f>C82*10000/C62</f>
        <v>-33.04944973441824</v>
      </c>
      <c r="D122">
        <f>D82*10000/D62</f>
        <v>24.265959135764643</v>
      </c>
      <c r="E122">
        <f>E82*10000/E62</f>
        <v>28.567266028869952</v>
      </c>
      <c r="F122">
        <f>F82*10000/F62</f>
        <v>21.814642778581245</v>
      </c>
      <c r="G122">
        <f>AVERAGE(C122:E122)</f>
        <v>6.594591810072118</v>
      </c>
      <c r="H122">
        <f>STDEV(C122:E122)</f>
        <v>34.40004117342197</v>
      </c>
      <c r="I122">
        <f>(B122*B4+C122*C4+D122*D4+E122*E4+F122*F4)/SUM(B4:F4)</f>
        <v>0.029576911001774422</v>
      </c>
    </row>
    <row r="123" spans="1:9" ht="12.75">
      <c r="A123" t="s">
        <v>82</v>
      </c>
      <c r="B123">
        <f>B83*10000/B62</f>
        <v>4.416808217199127</v>
      </c>
      <c r="C123">
        <f>C83*10000/C62</f>
        <v>1.3843336429144273</v>
      </c>
      <c r="D123">
        <f>D83*10000/D62</f>
        <v>2.5200250345939184</v>
      </c>
      <c r="E123">
        <f>E83*10000/E62</f>
        <v>1.880084642466158</v>
      </c>
      <c r="F123">
        <f>F83*10000/F62</f>
        <v>7.760517483599101</v>
      </c>
      <c r="G123">
        <f>AVERAGE(C123:E123)</f>
        <v>1.9281477733248344</v>
      </c>
      <c r="H123">
        <f>STDEV(C123:E123)</f>
        <v>0.5693691971776129</v>
      </c>
      <c r="I123">
        <f>(B123*B4+C123*C4+D123*D4+E123*E4+F123*F4)/SUM(B4:F4)</f>
        <v>3.0656538674426117</v>
      </c>
    </row>
    <row r="124" spans="1:9" ht="12.75">
      <c r="A124" t="s">
        <v>83</v>
      </c>
      <c r="B124">
        <f>B84*10000/B62</f>
        <v>-3.464933154858865</v>
      </c>
      <c r="C124">
        <f>C84*10000/C62</f>
        <v>0.5386453741132271</v>
      </c>
      <c r="D124">
        <f>D84*10000/D62</f>
        <v>0.7921084376150045</v>
      </c>
      <c r="E124">
        <f>E84*10000/E62</f>
        <v>0.9417827236703369</v>
      </c>
      <c r="F124">
        <f>F84*10000/F62</f>
        <v>0.8653299279181769</v>
      </c>
      <c r="G124">
        <f>AVERAGE(C124:E124)</f>
        <v>0.7575121784661896</v>
      </c>
      <c r="H124">
        <f>STDEV(C124:E124)</f>
        <v>0.20378323412955662</v>
      </c>
      <c r="I124">
        <f>(B124*B4+C124*C4+D124*D4+E124*E4+F124*F4)/SUM(B4:F4)</f>
        <v>0.15951751075726592</v>
      </c>
    </row>
    <row r="125" spans="1:9" ht="12.75">
      <c r="A125" t="s">
        <v>84</v>
      </c>
      <c r="B125">
        <f>B85*10000/B62</f>
        <v>0.9916382695754749</v>
      </c>
      <c r="C125">
        <f>C85*10000/C62</f>
        <v>0.5287309052079255</v>
      </c>
      <c r="D125">
        <f>D85*10000/D62</f>
        <v>1.0047692890806759</v>
      </c>
      <c r="E125">
        <f>E85*10000/E62</f>
        <v>0.8619764776377973</v>
      </c>
      <c r="F125">
        <f>F85*10000/F62</f>
        <v>-0.677041334648534</v>
      </c>
      <c r="G125">
        <f>AVERAGE(C125:E125)</f>
        <v>0.7984922239754662</v>
      </c>
      <c r="H125">
        <f>STDEV(C125:E125)</f>
        <v>0.24428635569213147</v>
      </c>
      <c r="I125">
        <f>(B125*B4+C125*C4+D125*D4+E125*E4+F125*F4)/SUM(B4:F4)</f>
        <v>0.6300956575555685</v>
      </c>
    </row>
    <row r="126" spans="1:9" ht="12.75">
      <c r="A126" t="s">
        <v>85</v>
      </c>
      <c r="B126">
        <f>B86*10000/B62</f>
        <v>0.7757444455995626</v>
      </c>
      <c r="C126">
        <f>C86*10000/C62</f>
        <v>0.8632295553824743</v>
      </c>
      <c r="D126">
        <f>D86*10000/D62</f>
        <v>1.0677243136643926</v>
      </c>
      <c r="E126">
        <f>E86*10000/E62</f>
        <v>1.164358529654006</v>
      </c>
      <c r="F126">
        <f>F86*10000/F62</f>
        <v>2.1509647059919157</v>
      </c>
      <c r="G126">
        <f>AVERAGE(C126:E126)</f>
        <v>1.0317707995669576</v>
      </c>
      <c r="H126">
        <f>STDEV(C126:E126)</f>
        <v>0.1537503046124525</v>
      </c>
      <c r="I126">
        <f>(B126*B4+C126*C4+D126*D4+E126*E4+F126*F4)/SUM(B4:F4)</f>
        <v>1.143641717548766</v>
      </c>
    </row>
    <row r="127" spans="1:9" ht="12.75">
      <c r="A127" t="s">
        <v>86</v>
      </c>
      <c r="B127">
        <f>B87*10000/B62</f>
        <v>-0.2111221482896485</v>
      </c>
      <c r="C127">
        <f>C87*10000/C62</f>
        <v>-0.16563885598372383</v>
      </c>
      <c r="D127">
        <f>D87*10000/D62</f>
        <v>-0.1990551496653445</v>
      </c>
      <c r="E127">
        <f>E87*10000/E62</f>
        <v>-0.16227913247821688</v>
      </c>
      <c r="F127">
        <f>F87*10000/F62</f>
        <v>-0.20303370606103127</v>
      </c>
      <c r="G127">
        <f>AVERAGE(C127:E127)</f>
        <v>-0.17565771270909505</v>
      </c>
      <c r="H127">
        <f>STDEV(C127:E127)</f>
        <v>0.020332289039840377</v>
      </c>
      <c r="I127">
        <f>(B127*B4+C127*C4+D127*D4+E127*E4+F127*F4)/SUM(B4:F4)</f>
        <v>-0.18445079524619457</v>
      </c>
    </row>
    <row r="128" spans="1:9" ht="12.75">
      <c r="A128" t="s">
        <v>87</v>
      </c>
      <c r="B128">
        <f>B88*10000/B62</f>
        <v>-0.2679837656115379</v>
      </c>
      <c r="C128">
        <f>C88*10000/C62</f>
        <v>0.30233440261164574</v>
      </c>
      <c r="D128">
        <f>D88*10000/D62</f>
        <v>0.13806287980146434</v>
      </c>
      <c r="E128">
        <f>E88*10000/E62</f>
        <v>0.16432063799901422</v>
      </c>
      <c r="F128">
        <f>F88*10000/F62</f>
        <v>0.07220105971567894</v>
      </c>
      <c r="G128">
        <f>AVERAGE(C128:E128)</f>
        <v>0.20157264013737475</v>
      </c>
      <c r="H128">
        <f>STDEV(C128:E128)</f>
        <v>0.08824435987121959</v>
      </c>
      <c r="I128">
        <f>(B128*B4+C128*C4+D128*D4+E128*E4+F128*F4)/SUM(B4:F4)</f>
        <v>0.11624362544086801</v>
      </c>
    </row>
    <row r="129" spans="1:9" ht="12.75">
      <c r="A129" t="s">
        <v>88</v>
      </c>
      <c r="B129">
        <f>B89*10000/B62</f>
        <v>0.0819406543585242</v>
      </c>
      <c r="C129">
        <f>C89*10000/C62</f>
        <v>0.0854292950504087</v>
      </c>
      <c r="D129">
        <f>D89*10000/D62</f>
        <v>0.050384941356734776</v>
      </c>
      <c r="E129">
        <f>E89*10000/E62</f>
        <v>0.09043439777629944</v>
      </c>
      <c r="F129">
        <f>F89*10000/F62</f>
        <v>0.061254327841539204</v>
      </c>
      <c r="G129">
        <f>AVERAGE(C129:E129)</f>
        <v>0.07541621139448097</v>
      </c>
      <c r="H129">
        <f>STDEV(C129:E129)</f>
        <v>0.021821689281563594</v>
      </c>
      <c r="I129">
        <f>(B129*B4+C129*C4+D129*D4+E129*E4+F129*F4)/SUM(B4:F4)</f>
        <v>0.07447121878602778</v>
      </c>
    </row>
    <row r="130" spans="1:9" ht="12.75">
      <c r="A130" t="s">
        <v>89</v>
      </c>
      <c r="B130">
        <f>B90*10000/B62</f>
        <v>0.17054121455358</v>
      </c>
      <c r="C130">
        <f>C90*10000/C62</f>
        <v>0.09000379296397001</v>
      </c>
      <c r="D130">
        <f>D90*10000/D62</f>
        <v>0.10758912682979273</v>
      </c>
      <c r="E130">
        <f>E90*10000/E62</f>
        <v>-0.09299771882423347</v>
      </c>
      <c r="F130">
        <f>F90*10000/F62</f>
        <v>0.19727177527464407</v>
      </c>
      <c r="G130">
        <f>AVERAGE(C130:E130)</f>
        <v>0.034865066989843096</v>
      </c>
      <c r="H130">
        <f>STDEV(C130:E130)</f>
        <v>0.11108096141506621</v>
      </c>
      <c r="I130">
        <f>(B130*B4+C130*C4+D130*D4+E130*E4+F130*F4)/SUM(B4:F4)</f>
        <v>0.07618479005929812</v>
      </c>
    </row>
    <row r="131" spans="1:9" ht="12.75">
      <c r="A131" t="s">
        <v>90</v>
      </c>
      <c r="B131">
        <f>B91*10000/B62</f>
        <v>-0.025582610442714693</v>
      </c>
      <c r="C131">
        <f>C91*10000/C62</f>
        <v>-0.0038316965998920673</v>
      </c>
      <c r="D131">
        <f>D91*10000/D62</f>
        <v>-0.026586866700358616</v>
      </c>
      <c r="E131">
        <f>E91*10000/E62</f>
        <v>0.022448258888571066</v>
      </c>
      <c r="F131">
        <f>F91*10000/F62</f>
        <v>0.012547355695110745</v>
      </c>
      <c r="G131">
        <f>AVERAGE(C131:E131)</f>
        <v>-0.002656768137226538</v>
      </c>
      <c r="H131">
        <f>STDEV(C131:E131)</f>
        <v>0.024538668017025964</v>
      </c>
      <c r="I131">
        <f>(B131*B4+C131*C4+D131*D4+E131*E4+F131*F4)/SUM(B4:F4)</f>
        <v>-0.003963520123108506</v>
      </c>
    </row>
    <row r="132" spans="1:9" ht="12.75">
      <c r="A132" t="s">
        <v>91</v>
      </c>
      <c r="B132">
        <f>B92*10000/B62</f>
        <v>0.019487282595075695</v>
      </c>
      <c r="C132">
        <f>C92*10000/C62</f>
        <v>0.06530812260831212</v>
      </c>
      <c r="D132">
        <f>D92*10000/D62</f>
        <v>0.05494250453683836</v>
      </c>
      <c r="E132">
        <f>E92*10000/E62</f>
        <v>0.0360678459327498</v>
      </c>
      <c r="F132">
        <f>F92*10000/F62</f>
        <v>0.017286148018192986</v>
      </c>
      <c r="G132">
        <f>AVERAGE(C132:E132)</f>
        <v>0.05210615769263343</v>
      </c>
      <c r="H132">
        <f>STDEV(C132:E132)</f>
        <v>0.01482504949675823</v>
      </c>
      <c r="I132">
        <f>(B132*B4+C132*C4+D132*D4+E132*E4+F132*F4)/SUM(B4:F4)</f>
        <v>0.042741606983447346</v>
      </c>
    </row>
    <row r="133" spans="1:9" ht="12.75">
      <c r="A133" t="s">
        <v>92</v>
      </c>
      <c r="B133">
        <f>B93*10000/B62</f>
        <v>0.10819597957062249</v>
      </c>
      <c r="C133">
        <f>C93*10000/C62</f>
        <v>0.108676935015663</v>
      </c>
      <c r="D133">
        <f>D93*10000/D62</f>
        <v>0.1134131373305363</v>
      </c>
      <c r="E133">
        <f>E93*10000/E62</f>
        <v>0.10992964603494572</v>
      </c>
      <c r="F133">
        <f>F93*10000/F62</f>
        <v>0.07420849038780698</v>
      </c>
      <c r="G133">
        <f>AVERAGE(C133:E133)</f>
        <v>0.11067323946038167</v>
      </c>
      <c r="H133">
        <f>STDEV(C133:E133)</f>
        <v>0.0024540989137797203</v>
      </c>
      <c r="I133">
        <f>(B133*B4+C133*C4+D133*D4+E133*E4+F133*F4)/SUM(B4:F4)</f>
        <v>0.10545989344727924</v>
      </c>
    </row>
    <row r="134" spans="1:9" ht="12.75">
      <c r="A134" t="s">
        <v>93</v>
      </c>
      <c r="B134">
        <f>B94*10000/B62</f>
        <v>0.016773089644884685</v>
      </c>
      <c r="C134">
        <f>C94*10000/C62</f>
        <v>0.005308541534749105</v>
      </c>
      <c r="D134">
        <f>D94*10000/D62</f>
        <v>-0.0019750765871858395</v>
      </c>
      <c r="E134">
        <f>E94*10000/E62</f>
        <v>-0.014973473087254044</v>
      </c>
      <c r="F134">
        <f>F94*10000/F62</f>
        <v>-0.03495508974746685</v>
      </c>
      <c r="G134">
        <f>AVERAGE(C134:E134)</f>
        <v>-0.0038800027132302596</v>
      </c>
      <c r="H134">
        <f>STDEV(C134:E134)</f>
        <v>0.010274316860066772</v>
      </c>
      <c r="I134">
        <f>(B134*B4+C134*C4+D134*D4+E134*E4+F134*F4)/SUM(B4:F4)</f>
        <v>-0.005020916140496004</v>
      </c>
    </row>
    <row r="135" spans="1:9" ht="12.75">
      <c r="A135" t="s">
        <v>94</v>
      </c>
      <c r="B135">
        <f>B95*10000/B62</f>
        <v>-0.00047342915175337916</v>
      </c>
      <c r="C135">
        <f>C95*10000/C62</f>
        <v>-0.0014794801089491934</v>
      </c>
      <c r="D135">
        <f>D95*10000/D62</f>
        <v>0.00168709499358283</v>
      </c>
      <c r="E135">
        <f>E95*10000/E62</f>
        <v>0.006862926860707694</v>
      </c>
      <c r="F135">
        <f>F95*10000/F62</f>
        <v>0.006773268738568327</v>
      </c>
      <c r="G135">
        <f>AVERAGE(C135:E135)</f>
        <v>0.00235684724844711</v>
      </c>
      <c r="H135">
        <f>STDEV(C135:E135)</f>
        <v>0.0042113376228956985</v>
      </c>
      <c r="I135">
        <f>(B135*B4+C135*C4+D135*D4+E135*E4+F135*F4)/SUM(B4:F4)</f>
        <v>0.0025339528010158642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2005-01-27T12:13:43Z</cp:lastPrinted>
  <dcterms:created xsi:type="dcterms:W3CDTF">2005-01-27T12:13:43Z</dcterms:created>
  <dcterms:modified xsi:type="dcterms:W3CDTF">2005-01-27T16:45:38Z</dcterms:modified>
  <cp:category/>
  <cp:version/>
  <cp:contentType/>
  <cp:contentStatus/>
</cp:coreProperties>
</file>