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<sst xmlns="http://schemas.openxmlformats.org/spreadsheetml/2006/main" count="204" uniqueCount="98">
  <si>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01/02/2005       07:10:50</t>
  </si>
  <si>
    <t>LISSNER</t>
  </si>
  <si>
    <t>HCMQAP481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</si>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</sst>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510260"/>
        <c:axId val="40592341"/>
      </c:lineChart>
      <c:catAx>
        <c:axId val="45102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592341"/>
        <c:crosses val="autoZero"/>
        <c:auto val="1"/>
        <c:lblOffset val="100"/>
        <c:noMultiLvlLbl val="0"/>
      </c:catAx>
      <c:valAx>
        <c:axId val="40592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1026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-0.002264</v>
      </c>
      <c r="C4" s="12">
        <v>-0.003756</v>
      </c>
      <c r="D4" s="12">
        <v>-0.003756</v>
      </c>
      <c r="E4" s="12">
        <v>-0.003756</v>
      </c>
      <c r="F4" s="24">
        <v>-0.002081</v>
      </c>
      <c r="G4" s="34">
        <v>-0.011709</v>
      </c>
    </row>
    <row r="5" spans="1:7" ht="12.75" thickBot="1">
      <c r="A5" s="44" t="s">
        <v>13</v>
      </c>
      <c r="B5" s="45">
        <v>0.287165</v>
      </c>
      <c r="C5" s="46">
        <v>0.04096</v>
      </c>
      <c r="D5" s="46">
        <v>1.169355</v>
      </c>
      <c r="E5" s="46">
        <v>-0.376211</v>
      </c>
      <c r="F5" s="47">
        <v>-1.72458</v>
      </c>
      <c r="G5" s="48">
        <v>8.038183</v>
      </c>
    </row>
    <row r="6" spans="1:7" ht="12.75" thickTop="1">
      <c r="A6" s="6" t="s">
        <v>14</v>
      </c>
      <c r="B6" s="39">
        <v>-39.67669</v>
      </c>
      <c r="C6" s="40">
        <v>56.86826</v>
      </c>
      <c r="D6" s="40">
        <v>-105.3638</v>
      </c>
      <c r="E6" s="40">
        <v>89.2474</v>
      </c>
      <c r="F6" s="41">
        <v>-30.46032</v>
      </c>
      <c r="G6" s="42">
        <v>-0.004664812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0.8434316</v>
      </c>
      <c r="C8" s="13">
        <v>3.640674</v>
      </c>
      <c r="D8" s="13">
        <v>0.9290987</v>
      </c>
      <c r="E8" s="13">
        <v>0.7141398</v>
      </c>
      <c r="F8" s="25">
        <v>-0.8539598</v>
      </c>
      <c r="G8" s="35">
        <v>1.279787</v>
      </c>
    </row>
    <row r="9" spans="1:7" ht="12">
      <c r="A9" s="20" t="s">
        <v>17</v>
      </c>
      <c r="B9" s="29">
        <v>-0.03012192</v>
      </c>
      <c r="C9" s="13">
        <v>-0.7556096</v>
      </c>
      <c r="D9" s="13">
        <v>0.04847187</v>
      </c>
      <c r="E9" s="13">
        <v>-0.1947501</v>
      </c>
      <c r="F9" s="25">
        <v>-0.624449</v>
      </c>
      <c r="G9" s="35">
        <v>-0.3046379</v>
      </c>
    </row>
    <row r="10" spans="1:7" ht="12">
      <c r="A10" s="20" t="s">
        <v>18</v>
      </c>
      <c r="B10" s="29">
        <v>-0.5547248</v>
      </c>
      <c r="C10" s="13">
        <v>-1.52716</v>
      </c>
      <c r="D10" s="13">
        <v>-0.009672932</v>
      </c>
      <c r="E10" s="13">
        <v>0.3841256</v>
      </c>
      <c r="F10" s="25">
        <v>-1.976812</v>
      </c>
      <c r="G10" s="35">
        <v>-0.6212284</v>
      </c>
    </row>
    <row r="11" spans="1:7" ht="12">
      <c r="A11" s="21" t="s">
        <v>19</v>
      </c>
      <c r="B11" s="31">
        <v>4.18934</v>
      </c>
      <c r="C11" s="15">
        <v>2.849539</v>
      </c>
      <c r="D11" s="15">
        <v>3.210684</v>
      </c>
      <c r="E11" s="15">
        <v>2.331144</v>
      </c>
      <c r="F11" s="27">
        <v>14.52709</v>
      </c>
      <c r="G11" s="37">
        <v>4.562311</v>
      </c>
    </row>
    <row r="12" spans="1:7" ht="12">
      <c r="A12" s="20" t="s">
        <v>20</v>
      </c>
      <c r="B12" s="29">
        <v>-0.2171392</v>
      </c>
      <c r="C12" s="13">
        <v>-0.1681409</v>
      </c>
      <c r="D12" s="13">
        <v>-0.03744606</v>
      </c>
      <c r="E12" s="13">
        <v>0.03654573</v>
      </c>
      <c r="F12" s="25">
        <v>-0.545319</v>
      </c>
      <c r="G12" s="35">
        <v>-0.1448214</v>
      </c>
    </row>
    <row r="13" spans="1:7" ht="12">
      <c r="A13" s="20" t="s">
        <v>21</v>
      </c>
      <c r="B13" s="29">
        <v>-0.03619039</v>
      </c>
      <c r="C13" s="13">
        <v>-0.0563504</v>
      </c>
      <c r="D13" s="13">
        <v>0.07460831</v>
      </c>
      <c r="E13" s="13">
        <v>-0.01321294</v>
      </c>
      <c r="F13" s="25">
        <v>-0.00177755</v>
      </c>
      <c r="G13" s="35">
        <v>-0.004279988</v>
      </c>
    </row>
    <row r="14" spans="1:7" ht="12">
      <c r="A14" s="20" t="s">
        <v>22</v>
      </c>
      <c r="B14" s="29">
        <v>0.02627258</v>
      </c>
      <c r="C14" s="13">
        <v>0.008426388</v>
      </c>
      <c r="D14" s="13">
        <v>-0.09478039</v>
      </c>
      <c r="E14" s="13">
        <v>-0.03710732</v>
      </c>
      <c r="F14" s="25">
        <v>-0.02047856</v>
      </c>
      <c r="G14" s="35">
        <v>-0.02862266</v>
      </c>
    </row>
    <row r="15" spans="1:7" ht="12">
      <c r="A15" s="21" t="s">
        <v>23</v>
      </c>
      <c r="B15" s="31">
        <v>-0.3295612</v>
      </c>
      <c r="C15" s="15">
        <v>-0.1303336</v>
      </c>
      <c r="D15" s="15">
        <v>-0.1078321</v>
      </c>
      <c r="E15" s="15">
        <v>-0.164435</v>
      </c>
      <c r="F15" s="27">
        <v>-0.3801141</v>
      </c>
      <c r="G15" s="37">
        <v>-0.1952847</v>
      </c>
    </row>
    <row r="16" spans="1:7" ht="12">
      <c r="A16" s="20" t="s">
        <v>24</v>
      </c>
      <c r="B16" s="29">
        <v>-0.02657536</v>
      </c>
      <c r="C16" s="13">
        <v>-0.05579096</v>
      </c>
      <c r="D16" s="13">
        <v>0.03701282</v>
      </c>
      <c r="E16" s="13">
        <v>0.01287195</v>
      </c>
      <c r="F16" s="25">
        <v>-0.02716404</v>
      </c>
      <c r="G16" s="35">
        <v>-0.008894225</v>
      </c>
    </row>
    <row r="17" spans="1:7" ht="12">
      <c r="A17" s="20" t="s">
        <v>25</v>
      </c>
      <c r="B17" s="29">
        <v>-0.03899671</v>
      </c>
      <c r="C17" s="13">
        <v>-0.008732712</v>
      </c>
      <c r="D17" s="13">
        <v>-0.02628652</v>
      </c>
      <c r="E17" s="13">
        <v>-0.01625614</v>
      </c>
      <c r="F17" s="25">
        <v>-0.04219128</v>
      </c>
      <c r="G17" s="35">
        <v>-0.02360893</v>
      </c>
    </row>
    <row r="18" spans="1:7" ht="12">
      <c r="A18" s="20" t="s">
        <v>26</v>
      </c>
      <c r="B18" s="29">
        <v>0.06517057</v>
      </c>
      <c r="C18" s="13">
        <v>0.05789302</v>
      </c>
      <c r="D18" s="13">
        <v>0.05437148</v>
      </c>
      <c r="E18" s="13">
        <v>0.01379367</v>
      </c>
      <c r="F18" s="25">
        <v>-0.004387086</v>
      </c>
      <c r="G18" s="35">
        <v>0.03920797</v>
      </c>
    </row>
    <row r="19" spans="1:7" ht="12">
      <c r="A19" s="21" t="s">
        <v>27</v>
      </c>
      <c r="B19" s="31">
        <v>-0.2198536</v>
      </c>
      <c r="C19" s="15">
        <v>-0.2002451</v>
      </c>
      <c r="D19" s="15">
        <v>-0.2090922</v>
      </c>
      <c r="E19" s="15">
        <v>-0.2032517</v>
      </c>
      <c r="F19" s="27">
        <v>-0.1507207</v>
      </c>
      <c r="G19" s="37">
        <v>-0.1993387</v>
      </c>
    </row>
    <row r="20" spans="1:7" ht="12.75" thickBot="1">
      <c r="A20" s="44" t="s">
        <v>28</v>
      </c>
      <c r="B20" s="45">
        <v>0.002071812</v>
      </c>
      <c r="C20" s="46">
        <v>-0.004174489</v>
      </c>
      <c r="D20" s="46">
        <v>-0.007587376</v>
      </c>
      <c r="E20" s="46">
        <v>-0.009802008</v>
      </c>
      <c r="F20" s="47">
        <v>-0.002922983</v>
      </c>
      <c r="G20" s="48">
        <v>-0.005277086</v>
      </c>
    </row>
    <row r="21" spans="1:7" ht="12.75" thickTop="1">
      <c r="A21" s="6" t="s">
        <v>29</v>
      </c>
      <c r="B21" s="39">
        <v>-22.31633</v>
      </c>
      <c r="C21" s="40">
        <v>41.45372</v>
      </c>
      <c r="D21" s="40">
        <v>-5.811094</v>
      </c>
      <c r="E21" s="40">
        <v>-0.3422442</v>
      </c>
      <c r="F21" s="41">
        <v>-39.37292</v>
      </c>
      <c r="G21" s="43">
        <v>0.01021036</v>
      </c>
    </row>
    <row r="22" spans="1:7" ht="12">
      <c r="A22" s="20" t="s">
        <v>30</v>
      </c>
      <c r="B22" s="29">
        <v>5.74331</v>
      </c>
      <c r="C22" s="13">
        <v>0.8192051</v>
      </c>
      <c r="D22" s="13">
        <v>23.38715</v>
      </c>
      <c r="E22" s="13">
        <v>-7.524223</v>
      </c>
      <c r="F22" s="25">
        <v>-34.49174</v>
      </c>
      <c r="G22" s="36">
        <v>0</v>
      </c>
    </row>
    <row r="23" spans="1:7" ht="12">
      <c r="A23" s="20" t="s">
        <v>31</v>
      </c>
      <c r="B23" s="29">
        <v>0.7407375</v>
      </c>
      <c r="C23" s="13">
        <v>2.149428</v>
      </c>
      <c r="D23" s="13">
        <v>1.999553</v>
      </c>
      <c r="E23" s="13">
        <v>-1.132977</v>
      </c>
      <c r="F23" s="25">
        <v>9.222064</v>
      </c>
      <c r="G23" s="35">
        <v>2.061975</v>
      </c>
    </row>
    <row r="24" spans="1:7" ht="12">
      <c r="A24" s="20" t="s">
        <v>32</v>
      </c>
      <c r="B24" s="29">
        <v>2.855691</v>
      </c>
      <c r="C24" s="13">
        <v>-3.615693</v>
      </c>
      <c r="D24" s="13">
        <v>-2.059424</v>
      </c>
      <c r="E24" s="13">
        <v>-0.493103</v>
      </c>
      <c r="F24" s="25">
        <v>-1.090757</v>
      </c>
      <c r="G24" s="35">
        <v>-1.215269</v>
      </c>
    </row>
    <row r="25" spans="1:7" ht="12">
      <c r="A25" s="20" t="s">
        <v>33</v>
      </c>
      <c r="B25" s="29">
        <v>-0.1246913</v>
      </c>
      <c r="C25" s="13">
        <v>0.1360586</v>
      </c>
      <c r="D25" s="13">
        <v>0.3399212</v>
      </c>
      <c r="E25" s="13">
        <v>-0.7349525</v>
      </c>
      <c r="F25" s="25">
        <v>-0.5209108</v>
      </c>
      <c r="G25" s="35">
        <v>-0.1497778</v>
      </c>
    </row>
    <row r="26" spans="1:7" ht="12">
      <c r="A26" s="21" t="s">
        <v>34</v>
      </c>
      <c r="B26" s="31">
        <v>1.277298</v>
      </c>
      <c r="C26" s="15">
        <v>0.5548913</v>
      </c>
      <c r="D26" s="15">
        <v>0.7621019</v>
      </c>
      <c r="E26" s="15">
        <v>-0.07682087</v>
      </c>
      <c r="F26" s="27">
        <v>1.311085</v>
      </c>
      <c r="G26" s="37">
        <v>0.6579365</v>
      </c>
    </row>
    <row r="27" spans="1:7" ht="12">
      <c r="A27" s="20" t="s">
        <v>35</v>
      </c>
      <c r="B27" s="29">
        <v>-0.02697604</v>
      </c>
      <c r="C27" s="13">
        <v>-0.01164216</v>
      </c>
      <c r="D27" s="13">
        <v>0.0862682</v>
      </c>
      <c r="E27" s="13">
        <v>0.008603207</v>
      </c>
      <c r="F27" s="25">
        <v>0.4530554</v>
      </c>
      <c r="G27" s="35">
        <v>0.07650319</v>
      </c>
    </row>
    <row r="28" spans="1:7" ht="12">
      <c r="A28" s="20" t="s">
        <v>36</v>
      </c>
      <c r="B28" s="29">
        <v>0.1402597</v>
      </c>
      <c r="C28" s="13">
        <v>-0.4282699</v>
      </c>
      <c r="D28" s="13">
        <v>-0.238405</v>
      </c>
      <c r="E28" s="13">
        <v>0.3489464</v>
      </c>
      <c r="F28" s="25">
        <v>-0.1337706</v>
      </c>
      <c r="G28" s="35">
        <v>-0.07392869</v>
      </c>
    </row>
    <row r="29" spans="1:7" ht="12">
      <c r="A29" s="20" t="s">
        <v>37</v>
      </c>
      <c r="B29" s="29">
        <v>-0.05158533</v>
      </c>
      <c r="C29" s="13">
        <v>-0.09163911</v>
      </c>
      <c r="D29" s="13">
        <v>0.08389831</v>
      </c>
      <c r="E29" s="13">
        <v>-0.01165309</v>
      </c>
      <c r="F29" s="25">
        <v>-0.04702594</v>
      </c>
      <c r="G29" s="35">
        <v>-0.01841202</v>
      </c>
    </row>
    <row r="30" spans="1:7" ht="12">
      <c r="A30" s="21" t="s">
        <v>38</v>
      </c>
      <c r="B30" s="31">
        <v>0.1656134</v>
      </c>
      <c r="C30" s="15">
        <v>0.1240807</v>
      </c>
      <c r="D30" s="15">
        <v>0.1224401</v>
      </c>
      <c r="E30" s="15">
        <v>0.07119632</v>
      </c>
      <c r="F30" s="27">
        <v>0.1539502</v>
      </c>
      <c r="G30" s="37">
        <v>0.1209896</v>
      </c>
    </row>
    <row r="31" spans="1:7" ht="12">
      <c r="A31" s="20" t="s">
        <v>39</v>
      </c>
      <c r="B31" s="29">
        <v>-0.002562247</v>
      </c>
      <c r="C31" s="13">
        <v>-0.03409655</v>
      </c>
      <c r="D31" s="13">
        <v>0.01482659</v>
      </c>
      <c r="E31" s="13">
        <v>0.043213</v>
      </c>
      <c r="F31" s="25">
        <v>0.03479371</v>
      </c>
      <c r="G31" s="35">
        <v>0.01002661</v>
      </c>
    </row>
    <row r="32" spans="1:7" ht="12">
      <c r="A32" s="20" t="s">
        <v>40</v>
      </c>
      <c r="B32" s="29">
        <v>0.01875947</v>
      </c>
      <c r="C32" s="13">
        <v>-0.0004540651</v>
      </c>
      <c r="D32" s="13">
        <v>0.004496014</v>
      </c>
      <c r="E32" s="13">
        <v>0.0901366</v>
      </c>
      <c r="F32" s="25">
        <v>-0.008756674</v>
      </c>
      <c r="G32" s="35">
        <v>0.02421439</v>
      </c>
    </row>
    <row r="33" spans="1:7" ht="12">
      <c r="A33" s="20" t="s">
        <v>41</v>
      </c>
      <c r="B33" s="29">
        <v>0.119482</v>
      </c>
      <c r="C33" s="13">
        <v>0.09552933</v>
      </c>
      <c r="D33" s="13">
        <v>0.1137029</v>
      </c>
      <c r="E33" s="13">
        <v>0.1046712</v>
      </c>
      <c r="F33" s="25">
        <v>0.09051565</v>
      </c>
      <c r="G33" s="35">
        <v>0.1048989</v>
      </c>
    </row>
    <row r="34" spans="1:7" ht="12">
      <c r="A34" s="21" t="s">
        <v>42</v>
      </c>
      <c r="B34" s="31">
        <v>0.002136337</v>
      </c>
      <c r="C34" s="15">
        <v>0.01120234</v>
      </c>
      <c r="D34" s="15">
        <v>0.007958328</v>
      </c>
      <c r="E34" s="15">
        <v>0.01634199</v>
      </c>
      <c r="F34" s="27">
        <v>-0.03614111</v>
      </c>
      <c r="G34" s="37">
        <v>0.004069112</v>
      </c>
    </row>
    <row r="35" spans="1:7" ht="12.75" thickBot="1">
      <c r="A35" s="22" t="s">
        <v>43</v>
      </c>
      <c r="B35" s="32">
        <v>0.0009771228</v>
      </c>
      <c r="C35" s="16">
        <v>-0.002097676</v>
      </c>
      <c r="D35" s="16">
        <v>0.002199094</v>
      </c>
      <c r="E35" s="16">
        <v>-0.004326833</v>
      </c>
      <c r="F35" s="28">
        <v>0.001872416</v>
      </c>
      <c r="G35" s="38">
        <v>-0.0006244512</v>
      </c>
    </row>
    <row r="36" spans="1:7" ht="12">
      <c r="A36" s="4" t="s">
        <v>44</v>
      </c>
      <c r="B36" s="3">
        <v>19.18945</v>
      </c>
      <c r="C36" s="3">
        <v>19.19251</v>
      </c>
      <c r="D36" s="3">
        <v>19.20166</v>
      </c>
      <c r="E36" s="3">
        <v>19.20471</v>
      </c>
      <c r="F36" s="3">
        <v>19.21692</v>
      </c>
      <c r="G36" s="3"/>
    </row>
    <row r="37" spans="1:6" ht="12">
      <c r="A37" s="4" t="s">
        <v>45</v>
      </c>
      <c r="B37" s="2">
        <v>0.1500448</v>
      </c>
      <c r="C37" s="2">
        <v>0.0676473</v>
      </c>
      <c r="D37" s="2">
        <v>0.03916423</v>
      </c>
      <c r="E37" s="2">
        <v>0.01831055</v>
      </c>
      <c r="F37" s="2">
        <v>0.004069011</v>
      </c>
    </row>
    <row r="38" spans="1:7" ht="12">
      <c r="A38" s="4" t="s">
        <v>53</v>
      </c>
      <c r="B38" s="2">
        <v>6.747214E-05</v>
      </c>
      <c r="C38" s="2">
        <v>-9.668182E-05</v>
      </c>
      <c r="D38" s="2">
        <v>0.0001791406</v>
      </c>
      <c r="E38" s="2">
        <v>-0.0001517209</v>
      </c>
      <c r="F38" s="2">
        <v>5.155107E-05</v>
      </c>
      <c r="G38" s="2">
        <v>0.0002969803</v>
      </c>
    </row>
    <row r="39" spans="1:7" ht="12.75" thickBot="1">
      <c r="A39" s="4" t="s">
        <v>54</v>
      </c>
      <c r="B39" s="2">
        <v>3.789901E-05</v>
      </c>
      <c r="C39" s="2">
        <v>-7.046341E-05</v>
      </c>
      <c r="D39" s="2">
        <v>0</v>
      </c>
      <c r="E39" s="2">
        <v>0</v>
      </c>
      <c r="F39" s="2">
        <v>6.711178E-05</v>
      </c>
      <c r="G39" s="2">
        <v>0.0009710435</v>
      </c>
    </row>
    <row r="40" spans="2:7" ht="12.75" thickBot="1">
      <c r="B40" s="7" t="s">
        <v>46</v>
      </c>
      <c r="C40" s="18">
        <v>-0.003756</v>
      </c>
      <c r="D40" s="17" t="s">
        <v>47</v>
      </c>
      <c r="E40" s="18">
        <v>3.11711</v>
      </c>
      <c r="F40" s="17" t="s">
        <v>48</v>
      </c>
      <c r="G40" s="8">
        <v>55.073807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0.002264</v>
      </c>
      <c r="C4">
        <v>0.003756</v>
      </c>
      <c r="D4">
        <v>0.003756</v>
      </c>
      <c r="E4">
        <v>0.003756</v>
      </c>
      <c r="F4">
        <v>0.002081</v>
      </c>
      <c r="G4">
        <v>0.011709</v>
      </c>
    </row>
    <row r="5" spans="1:7" ht="12.75">
      <c r="A5" t="s">
        <v>13</v>
      </c>
      <c r="B5">
        <v>0.287165</v>
      </c>
      <c r="C5">
        <v>0.04096</v>
      </c>
      <c r="D5">
        <v>1.169355</v>
      </c>
      <c r="E5">
        <v>-0.376211</v>
      </c>
      <c r="F5">
        <v>-1.72458</v>
      </c>
      <c r="G5">
        <v>8.038183</v>
      </c>
    </row>
    <row r="6" spans="1:7" ht="12.75">
      <c r="A6" t="s">
        <v>14</v>
      </c>
      <c r="B6" s="49">
        <v>-39.67669</v>
      </c>
      <c r="C6" s="49">
        <v>56.86826</v>
      </c>
      <c r="D6" s="49">
        <v>-105.3638</v>
      </c>
      <c r="E6" s="49">
        <v>89.2474</v>
      </c>
      <c r="F6" s="49">
        <v>-30.46032</v>
      </c>
      <c r="G6" s="49">
        <v>-0.004664812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0.8434316</v>
      </c>
      <c r="C8" s="49">
        <v>3.640674</v>
      </c>
      <c r="D8" s="49">
        <v>0.9290987</v>
      </c>
      <c r="E8" s="49">
        <v>0.7141398</v>
      </c>
      <c r="F8" s="49">
        <v>-0.8539598</v>
      </c>
      <c r="G8" s="49">
        <v>1.279787</v>
      </c>
    </row>
    <row r="9" spans="1:7" ht="12.75">
      <c r="A9" t="s">
        <v>17</v>
      </c>
      <c r="B9" s="49">
        <v>-0.03012192</v>
      </c>
      <c r="C9" s="49">
        <v>-0.7556096</v>
      </c>
      <c r="D9" s="49">
        <v>0.04847187</v>
      </c>
      <c r="E9" s="49">
        <v>-0.1947501</v>
      </c>
      <c r="F9" s="49">
        <v>-0.624449</v>
      </c>
      <c r="G9" s="49">
        <v>-0.3046379</v>
      </c>
    </row>
    <row r="10" spans="1:7" ht="12.75">
      <c r="A10" t="s">
        <v>18</v>
      </c>
      <c r="B10" s="49">
        <v>-0.5547248</v>
      </c>
      <c r="C10" s="49">
        <v>-1.52716</v>
      </c>
      <c r="D10" s="49">
        <v>-0.009672932</v>
      </c>
      <c r="E10" s="49">
        <v>0.3841256</v>
      </c>
      <c r="F10" s="49">
        <v>-1.976812</v>
      </c>
      <c r="G10" s="49">
        <v>-0.6212284</v>
      </c>
    </row>
    <row r="11" spans="1:7" ht="12.75">
      <c r="A11" t="s">
        <v>19</v>
      </c>
      <c r="B11" s="49">
        <v>4.18934</v>
      </c>
      <c r="C11" s="49">
        <v>2.849539</v>
      </c>
      <c r="D11" s="49">
        <v>3.210684</v>
      </c>
      <c r="E11" s="49">
        <v>2.331144</v>
      </c>
      <c r="F11" s="49">
        <v>14.52709</v>
      </c>
      <c r="G11" s="49">
        <v>4.562311</v>
      </c>
    </row>
    <row r="12" spans="1:7" ht="12.75">
      <c r="A12" t="s">
        <v>20</v>
      </c>
      <c r="B12" s="49">
        <v>-0.2171392</v>
      </c>
      <c r="C12" s="49">
        <v>-0.1681409</v>
      </c>
      <c r="D12" s="49">
        <v>-0.03744606</v>
      </c>
      <c r="E12" s="49">
        <v>0.03654573</v>
      </c>
      <c r="F12" s="49">
        <v>-0.545319</v>
      </c>
      <c r="G12" s="49">
        <v>-0.1448214</v>
      </c>
    </row>
    <row r="13" spans="1:7" ht="12.75">
      <c r="A13" t="s">
        <v>21</v>
      </c>
      <c r="B13" s="49">
        <v>-0.03619039</v>
      </c>
      <c r="C13" s="49">
        <v>-0.0563504</v>
      </c>
      <c r="D13" s="49">
        <v>0.07460831</v>
      </c>
      <c r="E13" s="49">
        <v>-0.01321294</v>
      </c>
      <c r="F13" s="49">
        <v>-0.00177755</v>
      </c>
      <c r="G13" s="49">
        <v>-0.004279988</v>
      </c>
    </row>
    <row r="14" spans="1:7" ht="12.75">
      <c r="A14" t="s">
        <v>22</v>
      </c>
      <c r="B14" s="49">
        <v>0.02627258</v>
      </c>
      <c r="C14" s="49">
        <v>0.008426388</v>
      </c>
      <c r="D14" s="49">
        <v>-0.09478039</v>
      </c>
      <c r="E14" s="49">
        <v>-0.03710732</v>
      </c>
      <c r="F14" s="49">
        <v>-0.02047856</v>
      </c>
      <c r="G14" s="49">
        <v>-0.02862266</v>
      </c>
    </row>
    <row r="15" spans="1:7" ht="12.75">
      <c r="A15" t="s">
        <v>23</v>
      </c>
      <c r="B15" s="49">
        <v>-0.3295612</v>
      </c>
      <c r="C15" s="49">
        <v>-0.1303336</v>
      </c>
      <c r="D15" s="49">
        <v>-0.1078321</v>
      </c>
      <c r="E15" s="49">
        <v>-0.164435</v>
      </c>
      <c r="F15" s="49">
        <v>-0.3801141</v>
      </c>
      <c r="G15" s="49">
        <v>-0.1952847</v>
      </c>
    </row>
    <row r="16" spans="1:7" ht="12.75">
      <c r="A16" t="s">
        <v>24</v>
      </c>
      <c r="B16" s="49">
        <v>-0.02657536</v>
      </c>
      <c r="C16" s="49">
        <v>-0.05579096</v>
      </c>
      <c r="D16" s="49">
        <v>0.03701282</v>
      </c>
      <c r="E16" s="49">
        <v>0.01287195</v>
      </c>
      <c r="F16" s="49">
        <v>-0.02716404</v>
      </c>
      <c r="G16" s="49">
        <v>-0.008894225</v>
      </c>
    </row>
    <row r="17" spans="1:7" ht="12.75">
      <c r="A17" t="s">
        <v>25</v>
      </c>
      <c r="B17" s="49">
        <v>-0.03899671</v>
      </c>
      <c r="C17" s="49">
        <v>-0.008732712</v>
      </c>
      <c r="D17" s="49">
        <v>-0.02628652</v>
      </c>
      <c r="E17" s="49">
        <v>-0.01625614</v>
      </c>
      <c r="F17" s="49">
        <v>-0.04219128</v>
      </c>
      <c r="G17" s="49">
        <v>-0.02360893</v>
      </c>
    </row>
    <row r="18" spans="1:7" ht="12.75">
      <c r="A18" t="s">
        <v>26</v>
      </c>
      <c r="B18" s="49">
        <v>0.06517057</v>
      </c>
      <c r="C18" s="49">
        <v>0.05789302</v>
      </c>
      <c r="D18" s="49">
        <v>0.05437148</v>
      </c>
      <c r="E18" s="49">
        <v>0.01379367</v>
      </c>
      <c r="F18" s="49">
        <v>-0.004387086</v>
      </c>
      <c r="G18" s="49">
        <v>0.03920797</v>
      </c>
    </row>
    <row r="19" spans="1:7" ht="12.75">
      <c r="A19" t="s">
        <v>27</v>
      </c>
      <c r="B19" s="49">
        <v>-0.2198536</v>
      </c>
      <c r="C19" s="49">
        <v>-0.2002451</v>
      </c>
      <c r="D19" s="49">
        <v>-0.2090922</v>
      </c>
      <c r="E19" s="49">
        <v>-0.2032517</v>
      </c>
      <c r="F19" s="49">
        <v>-0.1507207</v>
      </c>
      <c r="G19" s="49">
        <v>-0.1993387</v>
      </c>
    </row>
    <row r="20" spans="1:7" ht="12.75">
      <c r="A20" t="s">
        <v>28</v>
      </c>
      <c r="B20" s="49">
        <v>0.002071812</v>
      </c>
      <c r="C20" s="49">
        <v>-0.004174489</v>
      </c>
      <c r="D20" s="49">
        <v>-0.007587376</v>
      </c>
      <c r="E20" s="49">
        <v>-0.009802008</v>
      </c>
      <c r="F20" s="49">
        <v>-0.002922983</v>
      </c>
      <c r="G20" s="49">
        <v>-0.005277086</v>
      </c>
    </row>
    <row r="21" spans="1:7" ht="12.75">
      <c r="A21" t="s">
        <v>29</v>
      </c>
      <c r="B21" s="49">
        <v>-22.31633</v>
      </c>
      <c r="C21" s="49">
        <v>41.45372</v>
      </c>
      <c r="D21" s="49">
        <v>-5.811094</v>
      </c>
      <c r="E21" s="49">
        <v>-0.3422442</v>
      </c>
      <c r="F21" s="49">
        <v>-39.37292</v>
      </c>
      <c r="G21" s="49">
        <v>0.01021036</v>
      </c>
    </row>
    <row r="22" spans="1:7" ht="12.75">
      <c r="A22" t="s">
        <v>30</v>
      </c>
      <c r="B22" s="49">
        <v>5.74331</v>
      </c>
      <c r="C22" s="49">
        <v>0.8192051</v>
      </c>
      <c r="D22" s="49">
        <v>23.38715</v>
      </c>
      <c r="E22" s="49">
        <v>-7.524223</v>
      </c>
      <c r="F22" s="49">
        <v>-34.49174</v>
      </c>
      <c r="G22" s="49">
        <v>0</v>
      </c>
    </row>
    <row r="23" spans="1:7" ht="12.75">
      <c r="A23" t="s">
        <v>31</v>
      </c>
      <c r="B23" s="49">
        <v>0.7407375</v>
      </c>
      <c r="C23" s="49">
        <v>2.149428</v>
      </c>
      <c r="D23" s="49">
        <v>1.999553</v>
      </c>
      <c r="E23" s="49">
        <v>-1.132977</v>
      </c>
      <c r="F23" s="49">
        <v>9.222064</v>
      </c>
      <c r="G23" s="49">
        <v>2.061975</v>
      </c>
    </row>
    <row r="24" spans="1:7" ht="12.75">
      <c r="A24" t="s">
        <v>32</v>
      </c>
      <c r="B24" s="49">
        <v>2.855691</v>
      </c>
      <c r="C24" s="49">
        <v>-3.615693</v>
      </c>
      <c r="D24" s="49">
        <v>-2.059424</v>
      </c>
      <c r="E24" s="49">
        <v>-0.493103</v>
      </c>
      <c r="F24" s="49">
        <v>-1.090757</v>
      </c>
      <c r="G24" s="49">
        <v>-1.215269</v>
      </c>
    </row>
    <row r="25" spans="1:7" ht="12.75">
      <c r="A25" t="s">
        <v>33</v>
      </c>
      <c r="B25" s="49">
        <v>-0.1246913</v>
      </c>
      <c r="C25" s="49">
        <v>0.1360586</v>
      </c>
      <c r="D25" s="49">
        <v>0.3399212</v>
      </c>
      <c r="E25" s="49">
        <v>-0.7349525</v>
      </c>
      <c r="F25" s="49">
        <v>-0.5209108</v>
      </c>
      <c r="G25" s="49">
        <v>-0.1497778</v>
      </c>
    </row>
    <row r="26" spans="1:7" ht="12.75">
      <c r="A26" t="s">
        <v>34</v>
      </c>
      <c r="B26" s="49">
        <v>1.277298</v>
      </c>
      <c r="C26" s="49">
        <v>0.5548913</v>
      </c>
      <c r="D26" s="49">
        <v>0.7621019</v>
      </c>
      <c r="E26" s="49">
        <v>-0.07682087</v>
      </c>
      <c r="F26" s="49">
        <v>1.311085</v>
      </c>
      <c r="G26" s="49">
        <v>0.6579365</v>
      </c>
    </row>
    <row r="27" spans="1:7" ht="12.75">
      <c r="A27" t="s">
        <v>35</v>
      </c>
      <c r="B27" s="49">
        <v>-0.02697604</v>
      </c>
      <c r="C27" s="49">
        <v>-0.01164216</v>
      </c>
      <c r="D27" s="49">
        <v>0.0862682</v>
      </c>
      <c r="E27" s="49">
        <v>0.008603207</v>
      </c>
      <c r="F27" s="49">
        <v>0.4530554</v>
      </c>
      <c r="G27" s="49">
        <v>0.07650319</v>
      </c>
    </row>
    <row r="28" spans="1:7" ht="12.75">
      <c r="A28" t="s">
        <v>36</v>
      </c>
      <c r="B28" s="49">
        <v>0.1402597</v>
      </c>
      <c r="C28" s="49">
        <v>-0.4282699</v>
      </c>
      <c r="D28" s="49">
        <v>-0.238405</v>
      </c>
      <c r="E28" s="49">
        <v>0.3489464</v>
      </c>
      <c r="F28" s="49">
        <v>-0.1337706</v>
      </c>
      <c r="G28" s="49">
        <v>-0.07392869</v>
      </c>
    </row>
    <row r="29" spans="1:7" ht="12.75">
      <c r="A29" t="s">
        <v>37</v>
      </c>
      <c r="B29" s="49">
        <v>-0.05158533</v>
      </c>
      <c r="C29" s="49">
        <v>-0.09163911</v>
      </c>
      <c r="D29" s="49">
        <v>0.08389831</v>
      </c>
      <c r="E29" s="49">
        <v>-0.01165309</v>
      </c>
      <c r="F29" s="49">
        <v>-0.04702594</v>
      </c>
      <c r="G29" s="49">
        <v>-0.01841202</v>
      </c>
    </row>
    <row r="30" spans="1:7" ht="12.75">
      <c r="A30" t="s">
        <v>38</v>
      </c>
      <c r="B30" s="49">
        <v>0.1656134</v>
      </c>
      <c r="C30" s="49">
        <v>0.1240807</v>
      </c>
      <c r="D30" s="49">
        <v>0.1224401</v>
      </c>
      <c r="E30" s="49">
        <v>0.07119632</v>
      </c>
      <c r="F30" s="49">
        <v>0.1539502</v>
      </c>
      <c r="G30" s="49">
        <v>0.1209896</v>
      </c>
    </row>
    <row r="31" spans="1:7" ht="12.75">
      <c r="A31" t="s">
        <v>39</v>
      </c>
      <c r="B31" s="49">
        <v>-0.002562247</v>
      </c>
      <c r="C31" s="49">
        <v>-0.03409655</v>
      </c>
      <c r="D31" s="49">
        <v>0.01482659</v>
      </c>
      <c r="E31" s="49">
        <v>0.043213</v>
      </c>
      <c r="F31" s="49">
        <v>0.03479371</v>
      </c>
      <c r="G31" s="49">
        <v>0.01002661</v>
      </c>
    </row>
    <row r="32" spans="1:7" ht="12.75">
      <c r="A32" t="s">
        <v>40</v>
      </c>
      <c r="B32" s="49">
        <v>0.01875947</v>
      </c>
      <c r="C32" s="49">
        <v>-0.0004540651</v>
      </c>
      <c r="D32" s="49">
        <v>0.004496014</v>
      </c>
      <c r="E32" s="49">
        <v>0.0901366</v>
      </c>
      <c r="F32" s="49">
        <v>-0.008756674</v>
      </c>
      <c r="G32" s="49">
        <v>0.02421439</v>
      </c>
    </row>
    <row r="33" spans="1:7" ht="12.75">
      <c r="A33" t="s">
        <v>41</v>
      </c>
      <c r="B33" s="49">
        <v>0.119482</v>
      </c>
      <c r="C33" s="49">
        <v>0.09552933</v>
      </c>
      <c r="D33" s="49">
        <v>0.1137029</v>
      </c>
      <c r="E33" s="49">
        <v>0.1046712</v>
      </c>
      <c r="F33" s="49">
        <v>0.09051565</v>
      </c>
      <c r="G33" s="49">
        <v>0.1048989</v>
      </c>
    </row>
    <row r="34" spans="1:7" ht="12.75">
      <c r="A34" t="s">
        <v>42</v>
      </c>
      <c r="B34" s="49">
        <v>0.002136337</v>
      </c>
      <c r="C34" s="49">
        <v>0.01120234</v>
      </c>
      <c r="D34" s="49">
        <v>0.007958328</v>
      </c>
      <c r="E34" s="49">
        <v>0.01634199</v>
      </c>
      <c r="F34" s="49">
        <v>-0.03614111</v>
      </c>
      <c r="G34" s="49">
        <v>0.004069112</v>
      </c>
    </row>
    <row r="35" spans="1:7" ht="12.75">
      <c r="A35" t="s">
        <v>43</v>
      </c>
      <c r="B35" s="49">
        <v>0.0009771228</v>
      </c>
      <c r="C35" s="49">
        <v>-0.002097676</v>
      </c>
      <c r="D35" s="49">
        <v>0.002199094</v>
      </c>
      <c r="E35" s="49">
        <v>-0.004326833</v>
      </c>
      <c r="F35" s="49">
        <v>0.001872416</v>
      </c>
      <c r="G35" s="49">
        <v>-0.0006244512</v>
      </c>
    </row>
    <row r="36" spans="1:6" ht="12.75">
      <c r="A36" t="s">
        <v>44</v>
      </c>
      <c r="B36" s="49">
        <v>19.18945</v>
      </c>
      <c r="C36" s="49">
        <v>19.19251</v>
      </c>
      <c r="D36" s="49">
        <v>19.20166</v>
      </c>
      <c r="E36" s="49">
        <v>19.20471</v>
      </c>
      <c r="F36" s="49">
        <v>19.21692</v>
      </c>
    </row>
    <row r="37" spans="1:6" ht="12.75">
      <c r="A37" t="s">
        <v>45</v>
      </c>
      <c r="B37" s="49">
        <v>0.1500448</v>
      </c>
      <c r="C37" s="49">
        <v>0.0676473</v>
      </c>
      <c r="D37" s="49">
        <v>0.03916423</v>
      </c>
      <c r="E37" s="49">
        <v>0.01831055</v>
      </c>
      <c r="F37" s="49">
        <v>0.004069011</v>
      </c>
    </row>
    <row r="38" spans="1:7" ht="12.75">
      <c r="A38" t="s">
        <v>55</v>
      </c>
      <c r="B38" s="49">
        <v>6.747214E-05</v>
      </c>
      <c r="C38" s="49">
        <v>-9.668182E-05</v>
      </c>
      <c r="D38" s="49">
        <v>0.0001791406</v>
      </c>
      <c r="E38" s="49">
        <v>-0.0001517209</v>
      </c>
      <c r="F38" s="49">
        <v>5.155107E-05</v>
      </c>
      <c r="G38" s="49">
        <v>0.0002969803</v>
      </c>
    </row>
    <row r="39" spans="1:7" ht="12.75">
      <c r="A39" t="s">
        <v>56</v>
      </c>
      <c r="B39" s="49">
        <v>3.789901E-05</v>
      </c>
      <c r="C39" s="49">
        <v>-7.046341E-05</v>
      </c>
      <c r="D39" s="49">
        <v>0</v>
      </c>
      <c r="E39" s="49">
        <v>0</v>
      </c>
      <c r="F39" s="49">
        <v>6.711178E-05</v>
      </c>
      <c r="G39" s="49">
        <v>0.0009710435</v>
      </c>
    </row>
    <row r="40" spans="2:7" ht="12.75">
      <c r="B40" t="s">
        <v>46</v>
      </c>
      <c r="C40">
        <v>-0.003756</v>
      </c>
      <c r="D40" t="s">
        <v>47</v>
      </c>
      <c r="E40">
        <v>3.11711</v>
      </c>
      <c r="F40" t="s">
        <v>48</v>
      </c>
      <c r="G40">
        <v>55.073807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6.747213957611624E-05</v>
      </c>
      <c r="C50">
        <f>-0.017/(C7*C7+C22*C22)*(C21*C22+C6*C7)</f>
        <v>-9.66818143979737E-05</v>
      </c>
      <c r="D50">
        <f>-0.017/(D7*D7+D22*D22)*(D21*D22+D6*D7)</f>
        <v>0.0001791405840124352</v>
      </c>
      <c r="E50">
        <f>-0.017/(E7*E7+E22*E22)*(E21*E22+E6*E7)</f>
        <v>-0.00015172093187550096</v>
      </c>
      <c r="F50">
        <f>-0.017/(F7*F7+F22*F22)*(F21*F22+F6*F7)</f>
        <v>5.155106381889212E-05</v>
      </c>
      <c r="G50">
        <f>(B50*B$4+C50*C$4+D50*D$4+E50*E$4+F50*F$4)/SUM(B$4:F$4)</f>
        <v>-7.30120060351086E-09</v>
      </c>
    </row>
    <row r="51" spans="1:7" ht="12.75">
      <c r="A51" t="s">
        <v>59</v>
      </c>
      <c r="B51">
        <f>-0.017/(B7*B7+B22*B22)*(B21*B7-B6*B22)</f>
        <v>3.789900965860512E-05</v>
      </c>
      <c r="C51">
        <f>-0.017/(C7*C7+C22*C22)*(C21*C7-C6*C22)</f>
        <v>-7.046340377645679E-05</v>
      </c>
      <c r="D51">
        <f>-0.017/(D7*D7+D22*D22)*(D21*D7-D6*D22)</f>
        <v>9.459901029061358E-06</v>
      </c>
      <c r="E51">
        <f>-0.017/(E7*E7+E22*E22)*(E21*E7-E6*E22)</f>
        <v>4.676569274800922E-07</v>
      </c>
      <c r="F51">
        <f>-0.017/(F7*F7+F22*F22)*(F21*F7-F6*F22)</f>
        <v>6.711177258899647E-05</v>
      </c>
      <c r="G51">
        <f>(B51*B$4+C51*C$4+D51*D$4+E51*E$4+F51*F$4)/SUM(B$4:F$4)</f>
        <v>-1.2231347433666538E-07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10000.003392343173</v>
      </c>
      <c r="C62">
        <f>C7+(2/0.017)*(C8*C50-C23*C51)</f>
        <v>9999.976408122953</v>
      </c>
      <c r="D62">
        <f>D7+(2/0.017)*(D8*D50-D23*D51)</f>
        <v>10000.017355730617</v>
      </c>
      <c r="E62">
        <f>E7+(2/0.017)*(E8*E50-E23*E51)</f>
        <v>9999.987315281012</v>
      </c>
      <c r="F62">
        <f>F7+(2/0.017)*(F8*F50-F23*F51)</f>
        <v>9999.92200804728</v>
      </c>
    </row>
    <row r="63" spans="1:6" ht="12.75">
      <c r="A63" t="s">
        <v>67</v>
      </c>
      <c r="B63">
        <f>B8+(3/0.017)*(B9*B50-B24*B51)</f>
        <v>0.8239739086150236</v>
      </c>
      <c r="C63">
        <f>C8+(3/0.017)*(C9*C50-C24*C51)</f>
        <v>3.6086057067024386</v>
      </c>
      <c r="D63">
        <f>D8+(3/0.017)*(D9*D50-D24*D51)</f>
        <v>0.9340690340559145</v>
      </c>
      <c r="E63">
        <f>E8+(3/0.017)*(E9*E50-E24*E51)</f>
        <v>0.7193947887686044</v>
      </c>
      <c r="F63">
        <f>F8+(3/0.017)*(F9*F50-F24*F51)</f>
        <v>-0.846722454326492</v>
      </c>
    </row>
    <row r="64" spans="1:6" ht="12.75">
      <c r="A64" t="s">
        <v>68</v>
      </c>
      <c r="B64">
        <f>B9+(4/0.017)*(B10*B50-B25*B51)</f>
        <v>-0.037816694670326854</v>
      </c>
      <c r="C64">
        <f>C9+(4/0.017)*(C10*C50-C25*C51)</f>
        <v>-0.718612952530572</v>
      </c>
      <c r="D64">
        <f>D9+(4/0.017)*(D10*D50-D25*D51)</f>
        <v>0.04730753221240651</v>
      </c>
      <c r="E64">
        <f>E9+(4/0.017)*(E10*E50-E25*E51)</f>
        <v>-0.20838214432029228</v>
      </c>
      <c r="F64">
        <f>F9+(4/0.017)*(F10*F50-F25*F51)</f>
        <v>-0.6402013563343999</v>
      </c>
    </row>
    <row r="65" spans="1:6" ht="12.75">
      <c r="A65" t="s">
        <v>69</v>
      </c>
      <c r="B65">
        <f>B10+(5/0.017)*(B11*B50-B26*B51)</f>
        <v>-0.4858261517726795</v>
      </c>
      <c r="C65">
        <f>C10+(5/0.017)*(C11*C50-C26*C51)</f>
        <v>-1.5966891385276014</v>
      </c>
      <c r="D65">
        <f>D10+(5/0.017)*(D11*D50-D26*D51)</f>
        <v>0.1573724792621535</v>
      </c>
      <c r="E65">
        <f>E10+(5/0.017)*(E11*E50-E26*E51)</f>
        <v>0.2801116546458964</v>
      </c>
      <c r="F65">
        <f>F10+(5/0.017)*(F11*F50-F26*F51)</f>
        <v>-1.7824303219623692</v>
      </c>
    </row>
    <row r="66" spans="1:6" ht="12.75">
      <c r="A66" t="s">
        <v>70</v>
      </c>
      <c r="B66">
        <f>B11+(6/0.017)*(B12*B50-B27*B51)</f>
        <v>4.184529947808469</v>
      </c>
      <c r="C66">
        <f>C11+(6/0.017)*(C12*C50-C27*C51)</f>
        <v>2.854986936846682</v>
      </c>
      <c r="D66">
        <f>D11+(6/0.017)*(D12*D50-D27*D51)</f>
        <v>3.2080284008148285</v>
      </c>
      <c r="E66">
        <f>E11+(6/0.017)*(E12*E50-E27*E51)</f>
        <v>2.3291856086255214</v>
      </c>
      <c r="F66">
        <f>F11+(6/0.017)*(F12*F50-F27*F51)</f>
        <v>14.506436896866234</v>
      </c>
    </row>
    <row r="67" spans="1:6" ht="12.75">
      <c r="A67" t="s">
        <v>71</v>
      </c>
      <c r="B67">
        <f>B12+(7/0.017)*(B13*B50-B28*B51)</f>
        <v>-0.2203334839642853</v>
      </c>
      <c r="C67">
        <f>C12+(7/0.017)*(C13*C50-C28*C51)</f>
        <v>-0.17832355128380345</v>
      </c>
      <c r="D67">
        <f>D12+(7/0.017)*(D13*D50-D28*D51)</f>
        <v>-0.031014021911005926</v>
      </c>
      <c r="E67">
        <f>E12+(7/0.017)*(E13*E50-E28*E51)</f>
        <v>0.037303991563432407</v>
      </c>
      <c r="F67">
        <f>F12+(7/0.017)*(F13*F50-F28*F51)</f>
        <v>-0.5416600804441402</v>
      </c>
    </row>
    <row r="68" spans="1:6" ht="12.75">
      <c r="A68" t="s">
        <v>72</v>
      </c>
      <c r="B68">
        <f>B13+(8/0.017)*(B14*B50-B29*B51)</f>
        <v>-0.034436178186024936</v>
      </c>
      <c r="C68">
        <f>C13+(8/0.017)*(C14*C50-C29*C51)</f>
        <v>-0.059772462160144216</v>
      </c>
      <c r="D68">
        <f>D13+(8/0.017)*(D14*D50-D29*D51)</f>
        <v>0.06624469394040852</v>
      </c>
      <c r="E68">
        <f>E13+(8/0.017)*(E14*E50-E29*E51)</f>
        <v>-0.010560983850321193</v>
      </c>
      <c r="F68">
        <f>F13+(8/0.017)*(F14*F50-F29*F51)</f>
        <v>-0.0007891722881953969</v>
      </c>
    </row>
    <row r="69" spans="1:6" ht="12.75">
      <c r="A69" t="s">
        <v>73</v>
      </c>
      <c r="B69">
        <f>B14+(9/0.017)*(B15*B50-B30*B51)</f>
        <v>0.011177577165694052</v>
      </c>
      <c r="C69">
        <f>C14+(9/0.017)*(C15*C50-C30*C51)</f>
        <v>0.019726172500580372</v>
      </c>
      <c r="D69">
        <f>D14+(9/0.017)*(D15*D50-D30*D51)</f>
        <v>-0.10562029525738126</v>
      </c>
      <c r="E69">
        <f>E14+(9/0.017)*(E15*E50-E30*E51)</f>
        <v>-0.0239170597749294</v>
      </c>
      <c r="F69">
        <f>F14+(9/0.017)*(F15*F50-F30*F51)</f>
        <v>-0.036322349021171846</v>
      </c>
    </row>
    <row r="70" spans="1:6" ht="12.75">
      <c r="A70" t="s">
        <v>74</v>
      </c>
      <c r="B70">
        <f>B15+(10/0.017)*(B16*B50-B31*B51)</f>
        <v>-0.3305588410443558</v>
      </c>
      <c r="C70">
        <f>C15+(10/0.017)*(C16*C50-C31*C51)</f>
        <v>-0.12857394572366432</v>
      </c>
      <c r="D70">
        <f>D15+(10/0.017)*(D16*D50-D31*D51)</f>
        <v>-0.10401431169603019</v>
      </c>
      <c r="E70">
        <f>E15+(10/0.017)*(E16*E50-E31*E51)</f>
        <v>-0.1655956782987424</v>
      </c>
      <c r="F70">
        <f>F15+(10/0.017)*(F16*F50-F31*F51)</f>
        <v>-0.3823113957133332</v>
      </c>
    </row>
    <row r="71" spans="1:6" ht="12.75">
      <c r="A71" t="s">
        <v>75</v>
      </c>
      <c r="B71">
        <f>B16+(11/0.017)*(B17*B50-B32*B51)</f>
        <v>-0.02873793204372624</v>
      </c>
      <c r="C71">
        <f>C16+(11/0.017)*(C17*C50-C32*C51)</f>
        <v>-0.05526535446169285</v>
      </c>
      <c r="D71">
        <f>D16+(11/0.017)*(D17*D50-D32*D51)</f>
        <v>0.03393831068758129</v>
      </c>
      <c r="E71">
        <f>E16+(11/0.017)*(E17*E50-E32*E51)</f>
        <v>0.014440578279116479</v>
      </c>
      <c r="F71">
        <f>F16+(11/0.017)*(F17*F50-F32*F51)</f>
        <v>-0.02819113552890144</v>
      </c>
    </row>
    <row r="72" spans="1:6" ht="12.75">
      <c r="A72" t="s">
        <v>76</v>
      </c>
      <c r="B72">
        <f>B17+(12/0.017)*(B18*B50-B33*B51)</f>
        <v>-0.03908921706593017</v>
      </c>
      <c r="C72">
        <f>C17+(12/0.017)*(C18*C50-C33*C51)</f>
        <v>-0.007932157032207383</v>
      </c>
      <c r="D72">
        <f>D17+(12/0.017)*(D18*D50-D33*D51)</f>
        <v>-0.020170387882280108</v>
      </c>
      <c r="E72">
        <f>E17+(12/0.017)*(E18*E50-E33*E51)</f>
        <v>-0.017767955537532326</v>
      </c>
      <c r="F72">
        <f>F17+(12/0.017)*(F18*F50-F33*F51)</f>
        <v>-0.04663892094276011</v>
      </c>
    </row>
    <row r="73" spans="1:6" ht="12.75">
      <c r="A73" t="s">
        <v>77</v>
      </c>
      <c r="B73">
        <f>B18+(13/0.017)*(B19*B50-B34*B51)</f>
        <v>0.05376501400309337</v>
      </c>
      <c r="C73">
        <f>C18+(13/0.017)*(C19*C50-C34*C51)</f>
        <v>0.07330139586979664</v>
      </c>
      <c r="D73">
        <f>D18+(13/0.017)*(D19*D50-D34*D51)</f>
        <v>0.025670398258596336</v>
      </c>
      <c r="E73">
        <f>E18+(13/0.017)*(E19*E50-E34*E51)</f>
        <v>0.03736947197045981</v>
      </c>
      <c r="F73">
        <f>F18+(13/0.017)*(F19*F50-F34*F51)</f>
        <v>-0.00847391777048379</v>
      </c>
    </row>
    <row r="74" spans="1:6" ht="12.75">
      <c r="A74" t="s">
        <v>78</v>
      </c>
      <c r="B74">
        <f>B19+(14/0.017)*(B20*B50-B35*B51)</f>
        <v>-0.2197689760924668</v>
      </c>
      <c r="C74">
        <f>C19+(14/0.017)*(C20*C50-C35*C51)</f>
        <v>-0.20003445124022715</v>
      </c>
      <c r="D74">
        <f>D19+(14/0.017)*(D20*D50-D35*D51)</f>
        <v>-0.21022867897123398</v>
      </c>
      <c r="E74">
        <f>E19+(14/0.017)*(E20*E50-E35*E51)</f>
        <v>-0.20202530554940432</v>
      </c>
      <c r="F74">
        <f>F19+(14/0.017)*(F20*F50-F35*F51)</f>
        <v>-0.15094827744467174</v>
      </c>
    </row>
    <row r="75" spans="1:6" ht="12.75">
      <c r="A75" t="s">
        <v>79</v>
      </c>
      <c r="B75" s="49">
        <f>B20</f>
        <v>0.002071812</v>
      </c>
      <c r="C75" s="49">
        <f>C20</f>
        <v>-0.004174489</v>
      </c>
      <c r="D75" s="49">
        <f>D20</f>
        <v>-0.007587376</v>
      </c>
      <c r="E75" s="49">
        <f>E20</f>
        <v>-0.009802008</v>
      </c>
      <c r="F75" s="49">
        <f>F20</f>
        <v>-0.002922983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5.752950513687534</v>
      </c>
      <c r="C82">
        <f>C22+(2/0.017)*(C8*C51+C23*C50)</f>
        <v>0.7645762904660875</v>
      </c>
      <c r="D82">
        <f>D22+(2/0.017)*(D8*D51+D23*D50)</f>
        <v>23.430325326344946</v>
      </c>
      <c r="E82">
        <f>E22+(2/0.017)*(E8*E51+E23*E50)</f>
        <v>-7.503960611922569</v>
      </c>
      <c r="F82">
        <f>F22+(2/0.017)*(F8*F51+F23*F50)</f>
        <v>-34.442552181893156</v>
      </c>
    </row>
    <row r="83" spans="1:6" ht="12.75">
      <c r="A83" t="s">
        <v>82</v>
      </c>
      <c r="B83">
        <f>B23+(3/0.017)*(B9*B51+B24*B50)</f>
        <v>0.7745383219061018</v>
      </c>
      <c r="C83">
        <f>C23+(3/0.017)*(C9*C51+C24*C50)</f>
        <v>2.2205129265685093</v>
      </c>
      <c r="D83">
        <f>D23+(3/0.017)*(D9*D51+D24*D50)</f>
        <v>1.9345292566477061</v>
      </c>
      <c r="E83">
        <f>E23+(3/0.017)*(E9*E51+E24*E50)</f>
        <v>-1.1197905934522565</v>
      </c>
      <c r="F83">
        <f>F23+(3/0.017)*(F9*F51+F24*F50)</f>
        <v>9.20474560652953</v>
      </c>
    </row>
    <row r="84" spans="1:6" ht="12.75">
      <c r="A84" t="s">
        <v>83</v>
      </c>
      <c r="B84">
        <f>B24+(4/0.017)*(B10*B51+B25*B50)</f>
        <v>2.848764715446919</v>
      </c>
      <c r="C84">
        <f>C24+(4/0.017)*(C10*C51+C25*C50)</f>
        <v>-3.593468411906163</v>
      </c>
      <c r="D84">
        <f>D24+(4/0.017)*(D10*D51+D25*D50)</f>
        <v>-2.04511760533957</v>
      </c>
      <c r="E84">
        <f>E24+(4/0.017)*(E10*E51+E25*E50)</f>
        <v>-0.4668236312512726</v>
      </c>
      <c r="F84">
        <f>F24+(4/0.017)*(F10*F51+F25*F50)</f>
        <v>-1.1282913207741057</v>
      </c>
    </row>
    <row r="85" spans="1:6" ht="12.75">
      <c r="A85" t="s">
        <v>84</v>
      </c>
      <c r="B85">
        <f>B25+(5/0.017)*(B11*B51+B26*B50)</f>
        <v>-0.052646045276625045</v>
      </c>
      <c r="C85">
        <f>C25+(5/0.017)*(C11*C51+C26*C50)</f>
        <v>0.06122444858487905</v>
      </c>
      <c r="D85">
        <f>D25+(5/0.017)*(D11*D51+D26*D50)</f>
        <v>0.389008297740758</v>
      </c>
      <c r="E85">
        <f>E25+(5/0.017)*(E11*E51+E26*E50)</f>
        <v>-0.731203820698694</v>
      </c>
      <c r="F85">
        <f>F25+(5/0.017)*(F11*F51+F26*F50)</f>
        <v>-0.21428533324503624</v>
      </c>
    </row>
    <row r="86" spans="1:6" ht="12.75">
      <c r="A86" t="s">
        <v>85</v>
      </c>
      <c r="B86">
        <f>B26+(6/0.017)*(B12*B51+B27*B50)</f>
        <v>1.2737511205502992</v>
      </c>
      <c r="C86">
        <f>C26+(6/0.017)*(C12*C51+C27*C50)</f>
        <v>0.5594701348048288</v>
      </c>
      <c r="D86">
        <f>D26+(6/0.017)*(D12*D51+D27*D50)</f>
        <v>0.7674312763675906</v>
      </c>
      <c r="E86">
        <f>E26+(6/0.017)*(E12*E51+E27*E50)</f>
        <v>-0.077275527312713</v>
      </c>
      <c r="F86">
        <f>F26+(6/0.017)*(F12*F51+F27*F50)</f>
        <v>1.3064114105138005</v>
      </c>
    </row>
    <row r="87" spans="1:6" ht="12.75">
      <c r="A87" t="s">
        <v>86</v>
      </c>
      <c r="B87">
        <f>B27+(7/0.017)*(B13*B51+B28*B50)</f>
        <v>-0.0236440226584695</v>
      </c>
      <c r="C87">
        <f>C27+(7/0.017)*(C13*C51+C28*C50)</f>
        <v>0.007042302576789719</v>
      </c>
      <c r="D87">
        <f>D27+(7/0.017)*(D13*D51+D28*D50)</f>
        <v>0.0689731667105545</v>
      </c>
      <c r="E87">
        <f>E27+(7/0.017)*(E13*E51+E28*E50)</f>
        <v>-0.013199179161098399</v>
      </c>
      <c r="F87">
        <f>F27+(7/0.017)*(F13*F51+F28*F50)</f>
        <v>0.45016674241862353</v>
      </c>
    </row>
    <row r="88" spans="1:6" ht="12.75">
      <c r="A88" t="s">
        <v>87</v>
      </c>
      <c r="B88">
        <f>B28+(8/0.017)*(B14*B51+B29*B50)</f>
        <v>0.13909035043639362</v>
      </c>
      <c r="C88">
        <f>C28+(8/0.017)*(C14*C51+C29*C50)</f>
        <v>-0.42437997837901437</v>
      </c>
      <c r="D88">
        <f>D28+(8/0.017)*(D14*D51+D29*D50)</f>
        <v>-0.23175418628604214</v>
      </c>
      <c r="E88">
        <f>E28+(8/0.017)*(E14*E51+E29*E50)</f>
        <v>0.3497702419664804</v>
      </c>
      <c r="F88">
        <f>F28+(8/0.017)*(F14*F51+F29*F50)</f>
        <v>-0.13555817162153105</v>
      </c>
    </row>
    <row r="89" spans="1:6" ht="12.75">
      <c r="A89" t="s">
        <v>88</v>
      </c>
      <c r="B89">
        <f>B29+(9/0.017)*(B15*B51+B30*B50)</f>
        <v>-0.05228190493840217</v>
      </c>
      <c r="C89">
        <f>C29+(9/0.017)*(C15*C51+C30*C50)</f>
        <v>-0.09312813253694018</v>
      </c>
      <c r="D89">
        <f>D29+(9/0.017)*(D15*D51+D30*D50)</f>
        <v>0.09497038001418036</v>
      </c>
      <c r="E89">
        <f>E29+(9/0.017)*(E15*E51+E30*E50)</f>
        <v>-0.017412492391199352</v>
      </c>
      <c r="F89">
        <f>F29+(9/0.017)*(F15*F51+F30*F50)</f>
        <v>-0.05632973470985052</v>
      </c>
    </row>
    <row r="90" spans="1:6" ht="12.75">
      <c r="A90" t="s">
        <v>89</v>
      </c>
      <c r="B90">
        <f>B30+(10/0.017)*(B16*B51+B31*B50)</f>
        <v>0.16491924699262742</v>
      </c>
      <c r="C90">
        <f>C30+(10/0.017)*(C16*C51+C31*C50)</f>
        <v>0.12833231015309846</v>
      </c>
      <c r="D90">
        <f>D30+(10/0.017)*(D16*D51+D31*D50)</f>
        <v>0.12420844212089376</v>
      </c>
      <c r="E90">
        <f>E30+(10/0.017)*(E16*E51+E31*E50)</f>
        <v>0.06734320413379509</v>
      </c>
      <c r="F90">
        <f>F30+(10/0.017)*(F16*F51+F31*F50)</f>
        <v>0.15393292111154566</v>
      </c>
    </row>
    <row r="91" spans="1:6" ht="12.75">
      <c r="A91" t="s">
        <v>90</v>
      </c>
      <c r="B91">
        <f>B31+(11/0.017)*(B17*B51+B32*B50)</f>
        <v>-0.0026995497187075547</v>
      </c>
      <c r="C91">
        <f>C31+(11/0.017)*(C17*C51+C32*C50)</f>
        <v>-0.033669985238596156</v>
      </c>
      <c r="D91">
        <f>D31+(11/0.017)*(D17*D51+D32*D50)</f>
        <v>0.015186840450410946</v>
      </c>
      <c r="E91">
        <f>E31+(11/0.017)*(E17*E51+E32*E50)</f>
        <v>0.034359157429981295</v>
      </c>
      <c r="F91">
        <f>F31+(11/0.017)*(F17*F51+F32*F50)</f>
        <v>0.03266944988606159</v>
      </c>
    </row>
    <row r="92" spans="1:6" ht="12.75">
      <c r="A92" t="s">
        <v>91</v>
      </c>
      <c r="B92">
        <f>B32+(12/0.017)*(B18*B51+B33*B50)</f>
        <v>0.026193544994861404</v>
      </c>
      <c r="C92">
        <f>C32+(12/0.017)*(C18*C51+C33*C50)</f>
        <v>-0.009853092062391483</v>
      </c>
      <c r="D92">
        <f>D32+(12/0.017)*(D18*D51+D33*D50)</f>
        <v>0.019237062985537248</v>
      </c>
      <c r="E92">
        <f>E32+(12/0.017)*(E18*E51+E33*E50)</f>
        <v>0.07893116849468512</v>
      </c>
      <c r="F92">
        <f>F32+(12/0.017)*(F18*F51+F33*F50)</f>
        <v>-0.005670730754024848</v>
      </c>
    </row>
    <row r="93" spans="1:6" ht="12.75">
      <c r="A93" t="s">
        <v>92</v>
      </c>
      <c r="B93">
        <f>B33+(13/0.017)*(B19*B51+B34*B50)</f>
        <v>0.11322051904345676</v>
      </c>
      <c r="C93">
        <f>C33+(13/0.017)*(C19*C51+C34*C50)</f>
        <v>0.10549106847794715</v>
      </c>
      <c r="D93">
        <f>D33+(13/0.017)*(D19*D51+D34*D50)</f>
        <v>0.11328052847650233</v>
      </c>
      <c r="E93">
        <f>E33+(13/0.017)*(E19*E51+E34*E50)</f>
        <v>0.10270248457521448</v>
      </c>
      <c r="F93">
        <f>F33+(13/0.017)*(F19*F51+F34*F50)</f>
        <v>0.08135581481515591</v>
      </c>
    </row>
    <row r="94" spans="1:6" ht="12.75">
      <c r="A94" t="s">
        <v>93</v>
      </c>
      <c r="B94">
        <f>B34+(14/0.017)*(B20*B51+B35*B50)</f>
        <v>0.0022552943320710513</v>
      </c>
      <c r="C94">
        <f>C34+(14/0.017)*(C20*C51+C35*C50)</f>
        <v>0.011611597738784145</v>
      </c>
      <c r="D94">
        <f>D34+(14/0.017)*(D20*D51+D35*D50)</f>
        <v>0.008223645423764208</v>
      </c>
      <c r="E94">
        <f>E34+(14/0.017)*(E20*E51+E35*E50)</f>
        <v>0.01687883824767021</v>
      </c>
      <c r="F94">
        <f>F34+(14/0.017)*(F20*F51+F35*F50)</f>
        <v>-0.03622316773360728</v>
      </c>
    </row>
    <row r="95" spans="1:6" ht="12.75">
      <c r="A95" t="s">
        <v>94</v>
      </c>
      <c r="B95" s="49">
        <f>B35</f>
        <v>0.0009771228</v>
      </c>
      <c r="C95" s="49">
        <f>C35</f>
        <v>-0.002097676</v>
      </c>
      <c r="D95" s="49">
        <f>D35</f>
        <v>0.002199094</v>
      </c>
      <c r="E95" s="49">
        <f>E35</f>
        <v>-0.004326833</v>
      </c>
      <c r="F95" s="49">
        <f>F35</f>
        <v>0.001872416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0.823973629094892</v>
      </c>
      <c r="C103">
        <f>C63*10000/C62</f>
        <v>3.6086142201007374</v>
      </c>
      <c r="D103">
        <f>D63*10000/D62</f>
        <v>0.9340674129136747</v>
      </c>
      <c r="E103">
        <f>E63*10000/E62</f>
        <v>0.7193957013018356</v>
      </c>
      <c r="F103">
        <f>F63*10000/F62</f>
        <v>-0.8467290581317588</v>
      </c>
      <c r="G103">
        <f>AVERAGE(C103:E103)</f>
        <v>1.754025778105416</v>
      </c>
      <c r="H103">
        <f>STDEV(C103:E103)</f>
        <v>1.6097032965203755</v>
      </c>
      <c r="I103">
        <f>(B103*B4+C103*C4+D103*D4+E103*E4+F103*F4)/SUM(B4:F4)</f>
        <v>1.2725162104650274</v>
      </c>
      <c r="K103">
        <f>(LN(H103)+LN(H123))/2-LN(K114*K115^3)</f>
        <v>-3.3325274602400112</v>
      </c>
    </row>
    <row r="104" spans="1:11" ht="12.75">
      <c r="A104" t="s">
        <v>68</v>
      </c>
      <c r="B104">
        <f>B64*10000/B62</f>
        <v>-0.037816681841610605</v>
      </c>
      <c r="C104">
        <f>C64*10000/C62</f>
        <v>-0.7186146478774137</v>
      </c>
      <c r="D104">
        <f>D64*10000/D62</f>
        <v>0.047307450106870486</v>
      </c>
      <c r="E104">
        <f>E64*10000/E62</f>
        <v>-0.20838240864752183</v>
      </c>
      <c r="F104">
        <f>F64*10000/F62</f>
        <v>-0.6402063494287334</v>
      </c>
      <c r="G104">
        <f>AVERAGE(C104:E104)</f>
        <v>-0.2932298688060217</v>
      </c>
      <c r="H104">
        <f>STDEV(C104:E104)</f>
        <v>0.38994677029906666</v>
      </c>
      <c r="I104">
        <f>(B104*B4+C104*C4+D104*D4+E104*E4+F104*F4)/SUM(B4:F4)</f>
        <v>-0.30244030888085915</v>
      </c>
      <c r="K104">
        <f>(LN(H104)+LN(H124))/2-LN(K114*K115^4)</f>
        <v>-3.5346946568645468</v>
      </c>
    </row>
    <row r="105" spans="1:11" ht="12.75">
      <c r="A105" t="s">
        <v>69</v>
      </c>
      <c r="B105">
        <f>B65*10000/B62</f>
        <v>-0.4858259869638325</v>
      </c>
      <c r="C105">
        <f>C65*10000/C62</f>
        <v>-1.596692905425872</v>
      </c>
      <c r="D105">
        <f>D65*10000/D62</f>
        <v>0.15737220613119188</v>
      </c>
      <c r="E105">
        <f>E65*10000/E62</f>
        <v>0.28011200996010954</v>
      </c>
      <c r="F105">
        <f>F65*10000/F62</f>
        <v>-1.7824442235929305</v>
      </c>
      <c r="G105">
        <f>AVERAGE(C105:E105)</f>
        <v>-0.38640289644485687</v>
      </c>
      <c r="H105">
        <f>STDEV(C105:E105)</f>
        <v>1.0499369953670743</v>
      </c>
      <c r="I105">
        <f>(B105*B4+C105*C4+D105*D4+E105*E4+F105*F4)/SUM(B4:F4)</f>
        <v>-0.5868932492745567</v>
      </c>
      <c r="K105">
        <f>(LN(H105)+LN(H125))/2-LN(K114*K115^5)</f>
        <v>-2.947433056900659</v>
      </c>
    </row>
    <row r="106" spans="1:11" ht="12.75">
      <c r="A106" t="s">
        <v>70</v>
      </c>
      <c r="B106">
        <f>B66*10000/B62</f>
        <v>4.184528528272791</v>
      </c>
      <c r="C106">
        <f>C66*10000/C62</f>
        <v>2.8549936723126503</v>
      </c>
      <c r="D106">
        <f>D66*10000/D62</f>
        <v>3.2080228330568183</v>
      </c>
      <c r="E106">
        <f>E66*10000/E62</f>
        <v>2.329188563135761</v>
      </c>
      <c r="F106">
        <f>F66*10000/F62</f>
        <v>14.50655003628269</v>
      </c>
      <c r="G106">
        <f>AVERAGE(C106:E106)</f>
        <v>2.797401689501743</v>
      </c>
      <c r="H106">
        <f>STDEV(C106:E106)</f>
        <v>0.4422386752196029</v>
      </c>
      <c r="I106">
        <f>(B106*B4+C106*C4+D106*D4+E106*E4+F106*F4)/SUM(B4:F4)</f>
        <v>4.559215106053899</v>
      </c>
      <c r="K106">
        <f>(LN(H106)+LN(H126))/2-LN(K114*K115^6)</f>
        <v>-2.9229213522542876</v>
      </c>
    </row>
    <row r="107" spans="1:11" ht="12.75">
      <c r="A107" t="s">
        <v>71</v>
      </c>
      <c r="B107">
        <f>B67*10000/B62</f>
        <v>-0.22033340921963163</v>
      </c>
      <c r="C107">
        <f>C67*10000/C62</f>
        <v>-0.17832397198352562</v>
      </c>
      <c r="D107">
        <f>D67*10000/D62</f>
        <v>-0.031013968083998384</v>
      </c>
      <c r="E107">
        <f>E67*10000/E62</f>
        <v>0.03730403888255744</v>
      </c>
      <c r="F107">
        <f>F67*10000/F62</f>
        <v>-0.5416643049898265</v>
      </c>
      <c r="G107">
        <f>AVERAGE(C107:E107)</f>
        <v>-0.05734463372832219</v>
      </c>
      <c r="H107">
        <f>STDEV(C107:E107)</f>
        <v>0.1101990822669172</v>
      </c>
      <c r="I107">
        <f>(B107*B4+C107*C4+D107*D4+E107*E4+F107*F4)/SUM(B4:F4)</f>
        <v>-0.1455324146549548</v>
      </c>
      <c r="K107">
        <f>(LN(H107)+LN(H127))/2-LN(K114*K115^7)</f>
        <v>-4.191496118273386</v>
      </c>
    </row>
    <row r="108" spans="1:9" ht="12.75">
      <c r="A108" t="s">
        <v>72</v>
      </c>
      <c r="B108">
        <f>B68*10000/B62</f>
        <v>-0.034436166504095506</v>
      </c>
      <c r="C108">
        <f>C68*10000/C62</f>
        <v>-0.059772603174934706</v>
      </c>
      <c r="D108">
        <f>D68*10000/D62</f>
        <v>0.06624457896810178</v>
      </c>
      <c r="E108">
        <f>E68*10000/E62</f>
        <v>-0.010560997246649424</v>
      </c>
      <c r="F108">
        <f>F68*10000/F62</f>
        <v>-0.0007891784431521794</v>
      </c>
      <c r="G108">
        <f>AVERAGE(C108:E108)</f>
        <v>-0.001363007151160784</v>
      </c>
      <c r="H108">
        <f>STDEV(C108:E108)</f>
        <v>0.06351011584909398</v>
      </c>
      <c r="I108">
        <f>(B108*B4+C108*C4+D108*D4+E108*E4+F108*F4)/SUM(B4:F4)</f>
        <v>-0.006082375320870531</v>
      </c>
    </row>
    <row r="109" spans="1:9" ht="12.75">
      <c r="A109" t="s">
        <v>73</v>
      </c>
      <c r="B109">
        <f>B69*10000/B62</f>
        <v>0.01117757337387758</v>
      </c>
      <c r="C109">
        <f>C69*10000/C62</f>
        <v>0.019726219038433787</v>
      </c>
      <c r="D109">
        <f>D69*10000/D62</f>
        <v>-0.10562011194596019</v>
      </c>
      <c r="E109">
        <f>E69*10000/E62</f>
        <v>-0.02391709011308611</v>
      </c>
      <c r="F109">
        <f>F69*10000/F62</f>
        <v>-0.03632263230847401</v>
      </c>
      <c r="G109">
        <f>AVERAGE(C109:E109)</f>
        <v>-0.03660366100687084</v>
      </c>
      <c r="H109">
        <f>STDEV(C109:E109)</f>
        <v>0.06362890446640253</v>
      </c>
      <c r="I109">
        <f>(B109*B4+C109*C4+D109*D4+E109*E4+F109*F4)/SUM(B4:F4)</f>
        <v>-0.02963757278811863</v>
      </c>
    </row>
    <row r="110" spans="1:11" ht="12.75">
      <c r="A110" t="s">
        <v>74</v>
      </c>
      <c r="B110">
        <f>B70*10000/B62</f>
        <v>-0.33055872890749105</v>
      </c>
      <c r="C110">
        <f>C70*10000/C62</f>
        <v>-0.12857424905445183</v>
      </c>
      <c r="D110">
        <f>D70*10000/D62</f>
        <v>-0.1040141311719061</v>
      </c>
      <c r="E110">
        <f>E70*10000/E62</f>
        <v>-0.1655958883524733</v>
      </c>
      <c r="F110">
        <f>F70*10000/F62</f>
        <v>-0.3823143774578183</v>
      </c>
      <c r="G110">
        <f>AVERAGE(C110:E110)</f>
        <v>-0.13272808952627707</v>
      </c>
      <c r="H110">
        <f>STDEV(C110:E110)</f>
        <v>0.031000306407527954</v>
      </c>
      <c r="I110">
        <f>(B110*B4+C110*C4+D110*D4+E110*E4+F110*F4)/SUM(B4:F4)</f>
        <v>-0.19468143819370842</v>
      </c>
      <c r="K110">
        <f>EXP(AVERAGE(K103:K107))</f>
        <v>0.033850059261831635</v>
      </c>
    </row>
    <row r="111" spans="1:9" ht="12.75">
      <c r="A111" t="s">
        <v>75</v>
      </c>
      <c r="B111">
        <f>B71*10000/B62</f>
        <v>-0.02873792229483679</v>
      </c>
      <c r="C111">
        <f>C71*10000/C62</f>
        <v>-0.055265484843345196</v>
      </c>
      <c r="D111">
        <f>D71*10000/D62</f>
        <v>0.03393825178526573</v>
      </c>
      <c r="E111">
        <f>E71*10000/E62</f>
        <v>0.014440596596607463</v>
      </c>
      <c r="F111">
        <f>F71*10000/F62</f>
        <v>-0.028191355398787178</v>
      </c>
      <c r="G111">
        <f>AVERAGE(C111:E111)</f>
        <v>-0.0022955454871573344</v>
      </c>
      <c r="H111">
        <f>STDEV(C111:E111)</f>
        <v>0.04689776642882492</v>
      </c>
      <c r="I111">
        <f>(B111*B4+C111*C4+D111*D4+E111*E4+F111*F4)/SUM(B4:F4)</f>
        <v>-0.009581443233822805</v>
      </c>
    </row>
    <row r="112" spans="1:9" ht="12.75">
      <c r="A112" t="s">
        <v>76</v>
      </c>
      <c r="B112">
        <f>B72*10000/B62</f>
        <v>-0.0390892038055308</v>
      </c>
      <c r="C112">
        <f>C72*10000/C62</f>
        <v>-0.007932175745698874</v>
      </c>
      <c r="D112">
        <f>D72*10000/D62</f>
        <v>-0.020170352875159014</v>
      </c>
      <c r="E112">
        <f>E72*10000/E62</f>
        <v>-0.017767978075713214</v>
      </c>
      <c r="F112">
        <f>F72*10000/F62</f>
        <v>-0.04663928469164877</v>
      </c>
      <c r="G112">
        <f>AVERAGE(C112:E112)</f>
        <v>-0.015290168898857032</v>
      </c>
      <c r="H112">
        <f>STDEV(C112:E112)</f>
        <v>0.006484435102666612</v>
      </c>
      <c r="I112">
        <f>(B112*B4+C112*C4+D112*D4+E112*E4+F112*F4)/SUM(B4:F4)</f>
        <v>-0.022919613912211867</v>
      </c>
    </row>
    <row r="113" spans="1:9" ht="12.75">
      <c r="A113" t="s">
        <v>77</v>
      </c>
      <c r="B113">
        <f>B73*10000/B62</f>
        <v>0.05376499576416174</v>
      </c>
      <c r="C113">
        <f>C73*10000/C62</f>
        <v>0.0733015688019565</v>
      </c>
      <c r="D113">
        <f>D73*10000/D62</f>
        <v>0.025670353705821956</v>
      </c>
      <c r="E113">
        <f>E73*10000/E62</f>
        <v>0.03736951937264501</v>
      </c>
      <c r="F113">
        <f>F73*10000/F62</f>
        <v>-0.008473983860738651</v>
      </c>
      <c r="G113">
        <f>AVERAGE(C113:E113)</f>
        <v>0.04544714729347449</v>
      </c>
      <c r="H113">
        <f>STDEV(C113:E113)</f>
        <v>0.024821748880852083</v>
      </c>
      <c r="I113">
        <f>(B113*B4+C113*C4+D113*D4+E113*E4+F113*F4)/SUM(B4:F4)</f>
        <v>0.03946634507773878</v>
      </c>
    </row>
    <row r="114" spans="1:11" ht="12.75">
      <c r="A114" t="s">
        <v>78</v>
      </c>
      <c r="B114">
        <f>B74*10000/B62</f>
        <v>-0.21976890153931353</v>
      </c>
      <c r="C114">
        <f>C74*10000/C62</f>
        <v>-0.20003492316015836</v>
      </c>
      <c r="D114">
        <f>D74*10000/D62</f>
        <v>-0.2102283141046352</v>
      </c>
      <c r="E114">
        <f>E74*10000/E62</f>
        <v>-0.20202556181315232</v>
      </c>
      <c r="F114">
        <f>F74*10000/F62</f>
        <v>-0.15094945472894536</v>
      </c>
      <c r="G114">
        <f>AVERAGE(C114:E114)</f>
        <v>-0.2040962663593153</v>
      </c>
      <c r="H114">
        <f>STDEV(C114:E114)</f>
        <v>0.005402977672068065</v>
      </c>
      <c r="I114">
        <f>(B114*B4+C114*C4+D114*D4+E114*E4+F114*F4)/SUM(B4:F4)</f>
        <v>-0.1992851686231157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0.0020718112971705093</v>
      </c>
      <c r="C115">
        <f>C75*10000/C62</f>
        <v>-0.0041744988484263565</v>
      </c>
      <c r="D115">
        <f>D75*10000/D62</f>
        <v>-0.007587362831577461</v>
      </c>
      <c r="E115">
        <f>E75*10000/E62</f>
        <v>-0.00980202043358747</v>
      </c>
      <c r="F115">
        <f>F75*10000/F62</f>
        <v>-0.0029230057970929925</v>
      </c>
      <c r="G115">
        <f>AVERAGE(C115:E115)</f>
        <v>-0.00718796070453043</v>
      </c>
      <c r="H115">
        <f>STDEV(C115:E115)</f>
        <v>0.00283494115321303</v>
      </c>
      <c r="I115">
        <f>(B115*B4+C115*C4+D115*D4+E115*E4+F115*F4)/SUM(B4:F4)</f>
        <v>-0.005276765228053888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5.752948562089956</v>
      </c>
      <c r="C122">
        <f>C82*10000/C62</f>
        <v>0.7645780942493268</v>
      </c>
      <c r="D122">
        <f>D82*10000/D62</f>
        <v>23.430284661374056</v>
      </c>
      <c r="E122">
        <f>E82*10000/E62</f>
        <v>-7.503970130497809</v>
      </c>
      <c r="F122">
        <f>F82*10000/F62</f>
        <v>-34.442820808178354</v>
      </c>
      <c r="G122">
        <f>AVERAGE(C122:E122)</f>
        <v>5.563630875041858</v>
      </c>
      <c r="H122">
        <f>STDEV(C122:E122)</f>
        <v>16.015780048962217</v>
      </c>
      <c r="I122">
        <f>(B122*B4+C122*C4+D122*D4+E122*E4+F122*F4)/SUM(B4:F4)</f>
        <v>0.2587688556154594</v>
      </c>
    </row>
    <row r="123" spans="1:9" ht="12.75">
      <c r="A123" t="s">
        <v>82</v>
      </c>
      <c r="B123">
        <f>B83*10000/B62</f>
        <v>0.7745380591562121</v>
      </c>
      <c r="C123">
        <f>C83*10000/C62</f>
        <v>2.2205181651876624</v>
      </c>
      <c r="D123">
        <f>D83*10000/D62</f>
        <v>1.9345258991366685</v>
      </c>
      <c r="E123">
        <f>E83*10000/E62</f>
        <v>-1.1197920138769586</v>
      </c>
      <c r="F123">
        <f>F83*10000/F62</f>
        <v>9.204817396697848</v>
      </c>
      <c r="G123">
        <f>AVERAGE(C123:E123)</f>
        <v>1.0117506834824574</v>
      </c>
      <c r="H123">
        <f>STDEV(C123:E123)</f>
        <v>1.8515003637752645</v>
      </c>
      <c r="I123">
        <f>(B123*B4+C123*C4+D123*D4+E123*E4+F123*F4)/SUM(B4:F4)</f>
        <v>2.0693771773482497</v>
      </c>
    </row>
    <row r="124" spans="1:9" ht="12.75">
      <c r="A124" t="s">
        <v>83</v>
      </c>
      <c r="B124">
        <f>B84*10000/B62</f>
        <v>2.848763749048494</v>
      </c>
      <c r="C124">
        <f>C84*10000/C62</f>
        <v>-3.593476889592658</v>
      </c>
      <c r="D124">
        <f>D84*10000/D62</f>
        <v>-2.0451140558947065</v>
      </c>
      <c r="E124">
        <f>E84*10000/E62</f>
        <v>-0.46682422340468166</v>
      </c>
      <c r="F124">
        <f>F84*10000/F62</f>
        <v>-1.1283001206070715</v>
      </c>
      <c r="G124">
        <f>AVERAGE(C124:E124)</f>
        <v>-2.035138389630682</v>
      </c>
      <c r="H124">
        <f>STDEV(C124:E124)</f>
        <v>1.5633502036278224</v>
      </c>
      <c r="I124">
        <f>(B124*B4+C124*C4+D124*D4+E124*E4+F124*F4)/SUM(B4:F4)</f>
        <v>-1.206067430826622</v>
      </c>
    </row>
    <row r="125" spans="1:9" ht="12.75">
      <c r="A125" t="s">
        <v>84</v>
      </c>
      <c r="B125">
        <f>B85*10000/B62</f>
        <v>-0.05264602741728588</v>
      </c>
      <c r="C125">
        <f>C85*10000/C62</f>
        <v>0.061224593025186146</v>
      </c>
      <c r="D125">
        <f>D85*10000/D62</f>
        <v>0.3890076225896074</v>
      </c>
      <c r="E125">
        <f>E85*10000/E62</f>
        <v>-0.7312047482113694</v>
      </c>
      <c r="F125">
        <f>F85*10000/F62</f>
        <v>-0.21428700451122865</v>
      </c>
      <c r="G125">
        <f>AVERAGE(C125:E125)</f>
        <v>-0.09365751086552528</v>
      </c>
      <c r="H125">
        <f>STDEV(C125:E125)</f>
        <v>0.5759429559453749</v>
      </c>
      <c r="I125">
        <f>(B125*B4+C125*C4+D125*D4+E125*E4+F125*F4)/SUM(B4:F4)</f>
        <v>-0.10378881027946844</v>
      </c>
    </row>
    <row r="126" spans="1:9" ht="12.75">
      <c r="A126" t="s">
        <v>85</v>
      </c>
      <c r="B126">
        <f>B86*10000/B62</f>
        <v>1.273750688450354</v>
      </c>
      <c r="C126">
        <f>C86*10000/C62</f>
        <v>0.5594714547030057</v>
      </c>
      <c r="D126">
        <f>D86*10000/D62</f>
        <v>0.7674299444368522</v>
      </c>
      <c r="E126">
        <f>E86*10000/E62</f>
        <v>-0.07727562533467221</v>
      </c>
      <c r="F126">
        <f>F86*10000/F62</f>
        <v>1.306421599550963</v>
      </c>
      <c r="G126">
        <f>AVERAGE(C126:E126)</f>
        <v>0.41654192460172856</v>
      </c>
      <c r="H126">
        <f>STDEV(C126:E126)</f>
        <v>0.44011761249919074</v>
      </c>
      <c r="I126">
        <f>(B126*B4+C126*C4+D126*D4+E126*E4+F126*F4)/SUM(B4:F4)</f>
        <v>0.6594523354723265</v>
      </c>
    </row>
    <row r="127" spans="1:9" ht="12.75">
      <c r="A127" t="s">
        <v>86</v>
      </c>
      <c r="B127">
        <f>B87*10000/B62</f>
        <v>-0.023644014637608336</v>
      </c>
      <c r="C127">
        <f>C87*10000/C62</f>
        <v>0.0070423191909425665</v>
      </c>
      <c r="D127">
        <f>D87*10000/D62</f>
        <v>0.06897304700279214</v>
      </c>
      <c r="E127">
        <f>E87*10000/E62</f>
        <v>-0.01319919590390749</v>
      </c>
      <c r="F127">
        <f>F87*10000/F62</f>
        <v>0.4501702533843353</v>
      </c>
      <c r="G127">
        <f>AVERAGE(C127:E127)</f>
        <v>0.020938723429942407</v>
      </c>
      <c r="H127">
        <f>STDEV(C127:E127)</f>
        <v>0.04281240374190266</v>
      </c>
      <c r="I127">
        <f>(B127*B4+C127*C4+D127*D4+E127*E4+F127*F4)/SUM(B4:F4)</f>
        <v>0.0716846079396559</v>
      </c>
    </row>
    <row r="128" spans="1:9" ht="12.75">
      <c r="A128" t="s">
        <v>87</v>
      </c>
      <c r="B128">
        <f>B88*10000/B62</f>
        <v>0.13909030325218955</v>
      </c>
      <c r="C128">
        <f>C88*10000/C62</f>
        <v>-0.4243809795734035</v>
      </c>
      <c r="D128">
        <f>D88*10000/D62</f>
        <v>-0.23175378406041755</v>
      </c>
      <c r="E128">
        <f>E88*10000/E62</f>
        <v>0.34977068564076613</v>
      </c>
      <c r="F128">
        <f>F88*10000/F62</f>
        <v>-0.13555922887442795</v>
      </c>
      <c r="G128">
        <f>AVERAGE(C128:E128)</f>
        <v>-0.1021213593310183</v>
      </c>
      <c r="H128">
        <f>STDEV(C128:E128)</f>
        <v>0.40302744862401796</v>
      </c>
      <c r="I128">
        <f>(B128*B4+C128*C4+D128*D4+E128*E4+F128*F4)/SUM(B4:F4)</f>
        <v>-0.07160070362304757</v>
      </c>
    </row>
    <row r="129" spans="1:9" ht="12.75">
      <c r="A129" t="s">
        <v>88</v>
      </c>
      <c r="B129">
        <f>B89*10000/B62</f>
        <v>-0.05228188720259186</v>
      </c>
      <c r="C129">
        <f>C89*10000/C62</f>
        <v>-0.09312835224420375</v>
      </c>
      <c r="D129">
        <f>D89*10000/D62</f>
        <v>0.09497021518643323</v>
      </c>
      <c r="E129">
        <f>E89*10000/E62</f>
        <v>-0.017412514478484655</v>
      </c>
      <c r="F129">
        <f>F89*10000/F62</f>
        <v>-0.056330174039877556</v>
      </c>
      <c r="G129">
        <f>AVERAGE(C129:E129)</f>
        <v>-0.0051902171787517265</v>
      </c>
      <c r="H129">
        <f>STDEV(C129:E129)</f>
        <v>0.09464304613032468</v>
      </c>
      <c r="I129">
        <f>(B129*B4+C129*C4+D129*D4+E129*E4+F129*F4)/SUM(B4:F4)</f>
        <v>-0.01883511509471771</v>
      </c>
    </row>
    <row r="130" spans="1:9" ht="12.75">
      <c r="A130" t="s">
        <v>89</v>
      </c>
      <c r="B130">
        <f>B90*10000/B62</f>
        <v>0.16491919104637826</v>
      </c>
      <c r="C130">
        <f>C90*10000/C62</f>
        <v>0.12833261291382095</v>
      </c>
      <c r="D130">
        <f>D90*10000/D62</f>
        <v>0.12420822654844171</v>
      </c>
      <c r="E130">
        <f>E90*10000/E62</f>
        <v>0.06734328955686546</v>
      </c>
      <c r="F130">
        <f>F90*10000/F62</f>
        <v>0.15393412167381962</v>
      </c>
      <c r="G130">
        <f>AVERAGE(C130:E130)</f>
        <v>0.10662804300637606</v>
      </c>
      <c r="H130">
        <f>STDEV(C130:E130)</f>
        <v>0.034084036306082525</v>
      </c>
      <c r="I130">
        <f>(B130*B4+C130*C4+D130*D4+E130*E4+F130*F4)/SUM(B4:F4)</f>
        <v>0.12138594404202038</v>
      </c>
    </row>
    <row r="131" spans="1:9" ht="12.75">
      <c r="A131" t="s">
        <v>90</v>
      </c>
      <c r="B131">
        <f>B91*10000/B62</f>
        <v>-0.0026995488029279593</v>
      </c>
      <c r="C131">
        <f>C91*10000/C62</f>
        <v>-0.03367006467259875</v>
      </c>
      <c r="D131">
        <f>D91*10000/D62</f>
        <v>0.015186814092585514</v>
      </c>
      <c r="E131">
        <f>E91*10000/E62</f>
        <v>0.03435920101366225</v>
      </c>
      <c r="F131">
        <f>F91*10000/F62</f>
        <v>0.032669704683467894</v>
      </c>
      <c r="G131">
        <f>AVERAGE(C131:E131)</f>
        <v>0.005291983477883007</v>
      </c>
      <c r="H131">
        <f>STDEV(C131:E131)</f>
        <v>0.035077428670346016</v>
      </c>
      <c r="I131">
        <f>(B131*B4+C131*C4+D131*D4+E131*E4+F131*F4)/SUM(B4:F4)</f>
        <v>0.007782229346394255</v>
      </c>
    </row>
    <row r="132" spans="1:9" ht="12.75">
      <c r="A132" t="s">
        <v>91</v>
      </c>
      <c r="B132">
        <f>B92*10000/B62</f>
        <v>0.026193536109115068</v>
      </c>
      <c r="C132">
        <f>C92*10000/C62</f>
        <v>-0.00985311530773997</v>
      </c>
      <c r="D132">
        <f>D92*10000/D62</f>
        <v>0.01923702959826689</v>
      </c>
      <c r="E132">
        <f>E92*10000/E62</f>
        <v>0.07893126861678129</v>
      </c>
      <c r="F132">
        <f>F92*10000/F62</f>
        <v>-0.005670774981506273</v>
      </c>
      <c r="G132">
        <f>AVERAGE(C132:E132)</f>
        <v>0.02943839430243607</v>
      </c>
      <c r="H132">
        <f>STDEV(C132:E132)</f>
        <v>0.04526276161023319</v>
      </c>
      <c r="I132">
        <f>(B132*B4+C132*C4+D132*D4+E132*E4+F132*F4)/SUM(B4:F4)</f>
        <v>0.024288292449521014</v>
      </c>
    </row>
    <row r="133" spans="1:9" ht="12.75">
      <c r="A133" t="s">
        <v>92</v>
      </c>
      <c r="B133">
        <f>B93*10000/B62</f>
        <v>0.1132204806351843</v>
      </c>
      <c r="C133">
        <f>C93*10000/C62</f>
        <v>0.10549131735176599</v>
      </c>
      <c r="D133">
        <f>D93*10000/D62</f>
        <v>0.11328033187020992</v>
      </c>
      <c r="E133">
        <f>E93*10000/E62</f>
        <v>0.10270261485059534</v>
      </c>
      <c r="F133">
        <f>F93*10000/F62</f>
        <v>0.08135644932999088</v>
      </c>
      <c r="G133">
        <f>AVERAGE(C133:E133)</f>
        <v>0.10715808802419041</v>
      </c>
      <c r="H133">
        <f>STDEV(C133:E133)</f>
        <v>0.005482300401529129</v>
      </c>
      <c r="I133">
        <f>(B133*B4+C133*C4+D133*D4+E133*E4+F133*F4)/SUM(B4:F4)</f>
        <v>0.1045981730013672</v>
      </c>
    </row>
    <row r="134" spans="1:9" ht="12.75">
      <c r="A134" t="s">
        <v>93</v>
      </c>
      <c r="B134">
        <f>B94*10000/B62</f>
        <v>0.002255293566998078</v>
      </c>
      <c r="C134">
        <f>C94*10000/C62</f>
        <v>0.01161162513278739</v>
      </c>
      <c r="D134">
        <f>D94*10000/D62</f>
        <v>0.008223631151051512</v>
      </c>
      <c r="E134">
        <f>E94*10000/E62</f>
        <v>0.01687885965802937</v>
      </c>
      <c r="F134">
        <f>F94*10000/F62</f>
        <v>-0.03622345024736918</v>
      </c>
      <c r="G134">
        <f>AVERAGE(C134:E134)</f>
        <v>0.012238038647289423</v>
      </c>
      <c r="H134">
        <f>STDEV(C134:E134)</f>
        <v>0.004361483755026911</v>
      </c>
      <c r="I134">
        <f>(B134*B4+C134*C4+D134*D4+E134*E4+F134*F4)/SUM(B4:F4)</f>
        <v>0.0043312114358909646</v>
      </c>
    </row>
    <row r="135" spans="1:9" ht="12.75">
      <c r="A135" t="s">
        <v>94</v>
      </c>
      <c r="B135">
        <f>B95*10000/B62</f>
        <v>0.0009771224685265266</v>
      </c>
      <c r="C135">
        <f>C95*10000/C62</f>
        <v>-0.002097680948823103</v>
      </c>
      <c r="D135">
        <f>D95*10000/D62</f>
        <v>0.0021990901833183175</v>
      </c>
      <c r="E135">
        <f>E95*10000/E62</f>
        <v>-0.004326838488473034</v>
      </c>
      <c r="F135">
        <f>F95*10000/F62</f>
        <v>0.0018724306034519096</v>
      </c>
      <c r="G135">
        <f>AVERAGE(C135:E135)</f>
        <v>-0.0014084764179926065</v>
      </c>
      <c r="H135">
        <f>STDEV(C135:E135)</f>
        <v>0.003317105428127824</v>
      </c>
      <c r="I135">
        <f>(B135*B4+C135*C4+D135*D4+E135*E4+F135*F4)/SUM(B4:F4)</f>
        <v>-0.0006252468406720817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2005-02-01T07:01:52Z</cp:lastPrinted>
  <dcterms:created xsi:type="dcterms:W3CDTF">2005-02-01T07:01:52Z</dcterms:created>
  <dcterms:modified xsi:type="dcterms:W3CDTF">2005-02-01T08:32:51Z</dcterms:modified>
  <cp:category/>
  <cp:version/>
  <cp:contentType/>
  <cp:contentStatus/>
</cp:coreProperties>
</file>