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<sst xmlns="http://schemas.openxmlformats.org/spreadsheetml/2006/main" count="204" uniqueCount="98">
  <si>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01/02/2005       11:01:47</t>
  </si>
  <si>
    <t>LISSNER</t>
  </si>
  <si>
    <t>HCMQAP482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</si>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</sst>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214961"/>
        <c:axId val="65716922"/>
      </c:lineChart>
      <c:catAx>
        <c:axId val="22214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auto val="1"/>
        <c:lblOffset val="100"/>
        <c:noMultiLvlLbl val="0"/>
      </c:catAx>
      <c:valAx>
        <c:axId val="65716922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-0.003749</v>
      </c>
      <c r="D4" s="12">
        <v>-0.003749</v>
      </c>
      <c r="E4" s="12">
        <v>-0.00375</v>
      </c>
      <c r="F4" s="24">
        <v>-0.002081</v>
      </c>
      <c r="G4" s="34">
        <v>-0.011688</v>
      </c>
    </row>
    <row r="5" spans="1:7" ht="12.75" thickBot="1">
      <c r="A5" s="44" t="s">
        <v>13</v>
      </c>
      <c r="B5" s="45">
        <v>-1.262842</v>
      </c>
      <c r="C5" s="46">
        <v>-0.275927</v>
      </c>
      <c r="D5" s="46">
        <v>0.117474</v>
      </c>
      <c r="E5" s="46">
        <v>0.329434</v>
      </c>
      <c r="F5" s="47">
        <v>1.110486</v>
      </c>
      <c r="G5" s="48">
        <v>7.091042</v>
      </c>
    </row>
    <row r="6" spans="1:7" ht="12.75" thickTop="1">
      <c r="A6" s="6" t="s">
        <v>14</v>
      </c>
      <c r="B6" s="39">
        <v>-67.63789</v>
      </c>
      <c r="C6" s="40">
        <v>37.54251</v>
      </c>
      <c r="D6" s="40">
        <v>-56.6271</v>
      </c>
      <c r="E6" s="40">
        <v>84.61502</v>
      </c>
      <c r="F6" s="41">
        <v>-44.69523</v>
      </c>
      <c r="G6" s="42">
        <v>0.005044257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-0.7212235</v>
      </c>
      <c r="C8" s="13">
        <v>1.670732</v>
      </c>
      <c r="D8" s="13">
        <v>1.165882</v>
      </c>
      <c r="E8" s="13">
        <v>3.344501</v>
      </c>
      <c r="F8" s="25">
        <v>2.210975</v>
      </c>
      <c r="G8" s="35">
        <v>1.677622</v>
      </c>
    </row>
    <row r="9" spans="1:7" ht="12">
      <c r="A9" s="20" t="s">
        <v>17</v>
      </c>
      <c r="B9" s="29">
        <v>0.7490132</v>
      </c>
      <c r="C9" s="13">
        <v>0.308572</v>
      </c>
      <c r="D9" s="13">
        <v>0.04985795</v>
      </c>
      <c r="E9" s="13">
        <v>0.07889066</v>
      </c>
      <c r="F9" s="25">
        <v>-1.775502</v>
      </c>
      <c r="G9" s="35">
        <v>-0.0233299</v>
      </c>
    </row>
    <row r="10" spans="1:7" ht="12">
      <c r="A10" s="20" t="s">
        <v>18</v>
      </c>
      <c r="B10" s="29">
        <v>-0.1664811</v>
      </c>
      <c r="C10" s="13">
        <v>0.07531483</v>
      </c>
      <c r="D10" s="13">
        <v>-0.6066941</v>
      </c>
      <c r="E10" s="13">
        <v>-0.5116937</v>
      </c>
      <c r="F10" s="25">
        <v>-2.051757</v>
      </c>
      <c r="G10" s="35">
        <v>-0.5489732</v>
      </c>
    </row>
    <row r="11" spans="1:7" ht="12">
      <c r="A11" s="21" t="s">
        <v>19</v>
      </c>
      <c r="B11" s="31">
        <v>3.191951</v>
      </c>
      <c r="C11" s="15">
        <v>3.014424</v>
      </c>
      <c r="D11" s="15">
        <v>3.007812</v>
      </c>
      <c r="E11" s="15">
        <v>2.417167</v>
      </c>
      <c r="F11" s="27">
        <v>14.9961</v>
      </c>
      <c r="G11" s="37">
        <v>4.494378</v>
      </c>
    </row>
    <row r="12" spans="1:7" ht="12">
      <c r="A12" s="20" t="s">
        <v>20</v>
      </c>
      <c r="B12" s="29">
        <v>-0.1678804</v>
      </c>
      <c r="C12" s="13">
        <v>0.3427176</v>
      </c>
      <c r="D12" s="13">
        <v>-0.01137196</v>
      </c>
      <c r="E12" s="13">
        <v>0.3059847</v>
      </c>
      <c r="F12" s="25">
        <v>-0.1064628</v>
      </c>
      <c r="G12" s="35">
        <v>0.1147812</v>
      </c>
    </row>
    <row r="13" spans="1:7" ht="12">
      <c r="A13" s="20" t="s">
        <v>21</v>
      </c>
      <c r="B13" s="29">
        <v>0.0852601</v>
      </c>
      <c r="C13" s="13">
        <v>0.0258037</v>
      </c>
      <c r="D13" s="13">
        <v>-0.03629294</v>
      </c>
      <c r="E13" s="13">
        <v>-0.09579303</v>
      </c>
      <c r="F13" s="25">
        <v>-0.3015862</v>
      </c>
      <c r="G13" s="35">
        <v>-0.05347601</v>
      </c>
    </row>
    <row r="14" spans="1:7" ht="12">
      <c r="A14" s="20" t="s">
        <v>22</v>
      </c>
      <c r="B14" s="29">
        <v>0.05288032</v>
      </c>
      <c r="C14" s="13">
        <v>0.09043903</v>
      </c>
      <c r="D14" s="13">
        <v>0.04272758</v>
      </c>
      <c r="E14" s="13">
        <v>0.002845475</v>
      </c>
      <c r="F14" s="25">
        <v>-0.008689303</v>
      </c>
      <c r="G14" s="35">
        <v>0.03921177</v>
      </c>
    </row>
    <row r="15" spans="1:7" ht="12">
      <c r="A15" s="21" t="s">
        <v>23</v>
      </c>
      <c r="B15" s="31">
        <v>-0.3956219</v>
      </c>
      <c r="C15" s="15">
        <v>-0.1286764</v>
      </c>
      <c r="D15" s="15">
        <v>-0.1120496</v>
      </c>
      <c r="E15" s="15">
        <v>-0.1049877</v>
      </c>
      <c r="F15" s="27">
        <v>-0.354099</v>
      </c>
      <c r="G15" s="37">
        <v>-0.1877353</v>
      </c>
    </row>
    <row r="16" spans="1:7" ht="12">
      <c r="A16" s="20" t="s">
        <v>24</v>
      </c>
      <c r="B16" s="29">
        <v>-0.0184079</v>
      </c>
      <c r="C16" s="13">
        <v>-0.05365654</v>
      </c>
      <c r="D16" s="13">
        <v>-0.03064666</v>
      </c>
      <c r="E16" s="13">
        <v>-0.002298631</v>
      </c>
      <c r="F16" s="25">
        <v>-0.02934836</v>
      </c>
      <c r="G16" s="35">
        <v>-0.02741366</v>
      </c>
    </row>
    <row r="17" spans="1:7" ht="12">
      <c r="A17" s="20" t="s">
        <v>25</v>
      </c>
      <c r="B17" s="29">
        <v>-0.06462232</v>
      </c>
      <c r="C17" s="13">
        <v>-0.03699574</v>
      </c>
      <c r="D17" s="13">
        <v>-0.04467164</v>
      </c>
      <c r="E17" s="13">
        <v>-0.04105813</v>
      </c>
      <c r="F17" s="25">
        <v>-0.04204851</v>
      </c>
      <c r="G17" s="35">
        <v>-0.04449234</v>
      </c>
    </row>
    <row r="18" spans="1:7" ht="12">
      <c r="A18" s="20" t="s">
        <v>26</v>
      </c>
      <c r="B18" s="29">
        <v>0.05640846</v>
      </c>
      <c r="C18" s="13">
        <v>0.0204829</v>
      </c>
      <c r="D18" s="13">
        <v>0.04650901</v>
      </c>
      <c r="E18" s="13">
        <v>0.00404337</v>
      </c>
      <c r="F18" s="25">
        <v>0.01203623</v>
      </c>
      <c r="G18" s="35">
        <v>0.02687231</v>
      </c>
    </row>
    <row r="19" spans="1:7" ht="12">
      <c r="A19" s="21" t="s">
        <v>27</v>
      </c>
      <c r="B19" s="31">
        <v>-0.201207</v>
      </c>
      <c r="C19" s="15">
        <v>-0.1995423</v>
      </c>
      <c r="D19" s="15">
        <v>-0.1936362</v>
      </c>
      <c r="E19" s="15">
        <v>-0.1864218</v>
      </c>
      <c r="F19" s="27">
        <v>-0.1581542</v>
      </c>
      <c r="G19" s="37">
        <v>-0.1896811</v>
      </c>
    </row>
    <row r="20" spans="1:7" ht="12.75" thickBot="1">
      <c r="A20" s="44" t="s">
        <v>28</v>
      </c>
      <c r="B20" s="45">
        <v>-0.001560282</v>
      </c>
      <c r="C20" s="46">
        <v>-0.008620882</v>
      </c>
      <c r="D20" s="46">
        <v>-0.003137497</v>
      </c>
      <c r="E20" s="46">
        <v>-0.007846944</v>
      </c>
      <c r="F20" s="47">
        <v>-0.006197993</v>
      </c>
      <c r="G20" s="48">
        <v>-0.005769785</v>
      </c>
    </row>
    <row r="21" spans="1:7" ht="12.75" thickTop="1">
      <c r="A21" s="6" t="s">
        <v>29</v>
      </c>
      <c r="B21" s="39">
        <v>6.33674</v>
      </c>
      <c r="C21" s="40">
        <v>58.54756</v>
      </c>
      <c r="D21" s="40">
        <v>-46.26501</v>
      </c>
      <c r="E21" s="40">
        <v>-1.533188</v>
      </c>
      <c r="F21" s="41">
        <v>-25.97914</v>
      </c>
      <c r="G21" s="43">
        <v>0.03459344</v>
      </c>
    </row>
    <row r="22" spans="1:7" ht="12">
      <c r="A22" s="20" t="s">
        <v>30</v>
      </c>
      <c r="B22" s="29">
        <v>-25.2569</v>
      </c>
      <c r="C22" s="13">
        <v>-5.518536</v>
      </c>
      <c r="D22" s="13">
        <v>2.349487</v>
      </c>
      <c r="E22" s="13">
        <v>6.588677</v>
      </c>
      <c r="F22" s="25">
        <v>22.20976</v>
      </c>
      <c r="G22" s="36">
        <v>0</v>
      </c>
    </row>
    <row r="23" spans="1:7" ht="12">
      <c r="A23" s="20" t="s">
        <v>31</v>
      </c>
      <c r="B23" s="29">
        <v>-3.505532</v>
      </c>
      <c r="C23" s="13">
        <v>-3.346373</v>
      </c>
      <c r="D23" s="13">
        <v>-4.365162</v>
      </c>
      <c r="E23" s="13">
        <v>-3.286711</v>
      </c>
      <c r="F23" s="25">
        <v>-2.050099</v>
      </c>
      <c r="G23" s="35">
        <v>-3.427099</v>
      </c>
    </row>
    <row r="24" spans="1:7" ht="12">
      <c r="A24" s="20" t="s">
        <v>32</v>
      </c>
      <c r="B24" s="29">
        <v>2.301104</v>
      </c>
      <c r="C24" s="13">
        <v>0.6057311</v>
      </c>
      <c r="D24" s="13">
        <v>0.9141364</v>
      </c>
      <c r="E24" s="13">
        <v>-1.183572</v>
      </c>
      <c r="F24" s="25">
        <v>0.37515</v>
      </c>
      <c r="G24" s="35">
        <v>0.4641679</v>
      </c>
    </row>
    <row r="25" spans="1:7" ht="12">
      <c r="A25" s="20" t="s">
        <v>33</v>
      </c>
      <c r="B25" s="29">
        <v>-1.632256</v>
      </c>
      <c r="C25" s="13">
        <v>-0.5908656</v>
      </c>
      <c r="D25" s="13">
        <v>-0.7386096</v>
      </c>
      <c r="E25" s="13">
        <v>0.1060702</v>
      </c>
      <c r="F25" s="25">
        <v>-1.483846</v>
      </c>
      <c r="G25" s="35">
        <v>-0.7287443</v>
      </c>
    </row>
    <row r="26" spans="1:7" ht="12">
      <c r="A26" s="21" t="s">
        <v>34</v>
      </c>
      <c r="B26" s="31">
        <v>0.2605123</v>
      </c>
      <c r="C26" s="15">
        <v>0.2880709</v>
      </c>
      <c r="D26" s="15">
        <v>-0.05625778</v>
      </c>
      <c r="E26" s="15">
        <v>0.1537145</v>
      </c>
      <c r="F26" s="27">
        <v>1.854451</v>
      </c>
      <c r="G26" s="37">
        <v>0.3778641</v>
      </c>
    </row>
    <row r="27" spans="1:7" ht="12">
      <c r="A27" s="20" t="s">
        <v>35</v>
      </c>
      <c r="B27" s="29">
        <v>-0.1812798</v>
      </c>
      <c r="C27" s="13">
        <v>-0.2353991</v>
      </c>
      <c r="D27" s="13">
        <v>-0.2771628</v>
      </c>
      <c r="E27" s="13">
        <v>-0.05704323</v>
      </c>
      <c r="F27" s="25">
        <v>-0.04249357</v>
      </c>
      <c r="G27" s="35">
        <v>-0.1689434</v>
      </c>
    </row>
    <row r="28" spans="1:7" ht="12">
      <c r="A28" s="20" t="s">
        <v>36</v>
      </c>
      <c r="B28" s="29">
        <v>0.2539272</v>
      </c>
      <c r="C28" s="13">
        <v>0.3564755</v>
      </c>
      <c r="D28" s="13">
        <v>0.2075863</v>
      </c>
      <c r="E28" s="13">
        <v>-0.01612438</v>
      </c>
      <c r="F28" s="25">
        <v>-0.1699284</v>
      </c>
      <c r="G28" s="35">
        <v>0.1458869</v>
      </c>
    </row>
    <row r="29" spans="1:7" ht="12">
      <c r="A29" s="20" t="s">
        <v>37</v>
      </c>
      <c r="B29" s="29">
        <v>-0.1149802</v>
      </c>
      <c r="C29" s="13">
        <v>0.06607407</v>
      </c>
      <c r="D29" s="13">
        <v>-0.02997597</v>
      </c>
      <c r="E29" s="13">
        <v>-0.02908459</v>
      </c>
      <c r="F29" s="25">
        <v>-0.1007542</v>
      </c>
      <c r="G29" s="35">
        <v>-0.02842332</v>
      </c>
    </row>
    <row r="30" spans="1:7" ht="12">
      <c r="A30" s="21" t="s">
        <v>38</v>
      </c>
      <c r="B30" s="31">
        <v>0.1309963</v>
      </c>
      <c r="C30" s="15">
        <v>0.04464585</v>
      </c>
      <c r="D30" s="15">
        <v>-0.08724329</v>
      </c>
      <c r="E30" s="15">
        <v>-0.1275243</v>
      </c>
      <c r="F30" s="27">
        <v>0.3357062</v>
      </c>
      <c r="G30" s="37">
        <v>0.02287226</v>
      </c>
    </row>
    <row r="31" spans="1:7" ht="12">
      <c r="A31" s="20" t="s">
        <v>39</v>
      </c>
      <c r="B31" s="29">
        <v>-0.002373405</v>
      </c>
      <c r="C31" s="13">
        <v>0.01510553</v>
      </c>
      <c r="D31" s="13">
        <v>-0.005152549</v>
      </c>
      <c r="E31" s="13">
        <v>0.009580841</v>
      </c>
      <c r="F31" s="25">
        <v>0.0002142056</v>
      </c>
      <c r="G31" s="35">
        <v>0.004385872</v>
      </c>
    </row>
    <row r="32" spans="1:7" ht="12">
      <c r="A32" s="20" t="s">
        <v>40</v>
      </c>
      <c r="B32" s="29">
        <v>0.04441949</v>
      </c>
      <c r="C32" s="13">
        <v>0.08928417</v>
      </c>
      <c r="D32" s="13">
        <v>0.04855303</v>
      </c>
      <c r="E32" s="13">
        <v>0.01414624</v>
      </c>
      <c r="F32" s="25">
        <v>-0.008425952</v>
      </c>
      <c r="G32" s="35">
        <v>0.04186905</v>
      </c>
    </row>
    <row r="33" spans="1:7" ht="12">
      <c r="A33" s="20" t="s">
        <v>41</v>
      </c>
      <c r="B33" s="29">
        <v>0.1092308</v>
      </c>
      <c r="C33" s="13">
        <v>0.1027522</v>
      </c>
      <c r="D33" s="13">
        <v>0.1210504</v>
      </c>
      <c r="E33" s="13">
        <v>0.1026824</v>
      </c>
      <c r="F33" s="25">
        <v>0.08907158</v>
      </c>
      <c r="G33" s="35">
        <v>0.1062464</v>
      </c>
    </row>
    <row r="34" spans="1:7" ht="12">
      <c r="A34" s="21" t="s">
        <v>42</v>
      </c>
      <c r="B34" s="31">
        <v>0.004362071</v>
      </c>
      <c r="C34" s="15">
        <v>0.003073685</v>
      </c>
      <c r="D34" s="15">
        <v>-0.01067243</v>
      </c>
      <c r="E34" s="15">
        <v>-0.003158445</v>
      </c>
      <c r="F34" s="27">
        <v>-0.01865162</v>
      </c>
      <c r="G34" s="37">
        <v>-0.004428573</v>
      </c>
    </row>
    <row r="35" spans="1:7" ht="12.75" thickBot="1">
      <c r="A35" s="22" t="s">
        <v>43</v>
      </c>
      <c r="B35" s="32">
        <v>-0.002442421</v>
      </c>
      <c r="C35" s="16">
        <v>-0.003317743</v>
      </c>
      <c r="D35" s="16">
        <v>0.001732641</v>
      </c>
      <c r="E35" s="16">
        <v>-0.002576744</v>
      </c>
      <c r="F35" s="28">
        <v>-0.002811077</v>
      </c>
      <c r="G35" s="38">
        <v>-0.001729715</v>
      </c>
    </row>
    <row r="36" spans="1:7" ht="12">
      <c r="A36" s="4" t="s">
        <v>44</v>
      </c>
      <c r="B36" s="3">
        <v>20.80383</v>
      </c>
      <c r="C36" s="3">
        <v>20.80078</v>
      </c>
      <c r="D36" s="3">
        <v>20.80994</v>
      </c>
      <c r="E36" s="3">
        <v>20.80689</v>
      </c>
      <c r="F36" s="3">
        <v>20.81604</v>
      </c>
      <c r="G36" s="3"/>
    </row>
    <row r="37" spans="1:6" ht="12">
      <c r="A37" s="4" t="s">
        <v>45</v>
      </c>
      <c r="B37" s="2">
        <v>0.374349</v>
      </c>
      <c r="C37" s="2">
        <v>0.3590902</v>
      </c>
      <c r="D37" s="2">
        <v>0.3570557</v>
      </c>
      <c r="E37" s="2">
        <v>0.3519694</v>
      </c>
      <c r="F37" s="2">
        <v>0.352478</v>
      </c>
    </row>
    <row r="38" spans="1:7" ht="12">
      <c r="A38" s="4" t="s">
        <v>53</v>
      </c>
      <c r="B38" s="2">
        <v>0.0001150109</v>
      </c>
      <c r="C38" s="2">
        <v>-6.376732E-05</v>
      </c>
      <c r="D38" s="2">
        <v>9.628455E-05</v>
      </c>
      <c r="E38" s="2">
        <v>-0.0001438437</v>
      </c>
      <c r="F38" s="2">
        <v>7.60796E-05</v>
      </c>
      <c r="G38" s="2">
        <v>0.0003114261</v>
      </c>
    </row>
    <row r="39" spans="1:7" ht="12.75" thickBot="1">
      <c r="A39" s="4" t="s">
        <v>54</v>
      </c>
      <c r="B39" s="2">
        <v>-1.048198E-05</v>
      </c>
      <c r="C39" s="2">
        <v>-9.956605E-05</v>
      </c>
      <c r="D39" s="2">
        <v>7.862789E-05</v>
      </c>
      <c r="E39" s="2">
        <v>0</v>
      </c>
      <c r="F39" s="2">
        <v>4.399557E-05</v>
      </c>
      <c r="G39" s="2">
        <v>0.001112895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3.117436</v>
      </c>
      <c r="F40" s="17" t="s">
        <v>48</v>
      </c>
      <c r="G40" s="8">
        <v>54.977407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0.003749</v>
      </c>
      <c r="D4">
        <v>0.003749</v>
      </c>
      <c r="E4">
        <v>0.00375</v>
      </c>
      <c r="F4">
        <v>0.002081</v>
      </c>
      <c r="G4">
        <v>0.011688</v>
      </c>
    </row>
    <row r="5" spans="1:7" ht="12.75">
      <c r="A5" t="s">
        <v>13</v>
      </c>
      <c r="B5">
        <v>-1.262842</v>
      </c>
      <c r="C5">
        <v>-0.275927</v>
      </c>
      <c r="D5">
        <v>0.117474</v>
      </c>
      <c r="E5">
        <v>0.329434</v>
      </c>
      <c r="F5">
        <v>1.110486</v>
      </c>
      <c r="G5">
        <v>7.091042</v>
      </c>
    </row>
    <row r="6" spans="1:7" ht="12.75">
      <c r="A6" t="s">
        <v>14</v>
      </c>
      <c r="B6" s="49">
        <v>-67.63789</v>
      </c>
      <c r="C6" s="49">
        <v>37.54251</v>
      </c>
      <c r="D6" s="49">
        <v>-56.6271</v>
      </c>
      <c r="E6" s="49">
        <v>84.61502</v>
      </c>
      <c r="F6" s="49">
        <v>-44.69523</v>
      </c>
      <c r="G6" s="49">
        <v>0.005044257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-0.7212235</v>
      </c>
      <c r="C8" s="49">
        <v>1.670732</v>
      </c>
      <c r="D8" s="49">
        <v>1.165882</v>
      </c>
      <c r="E8" s="49">
        <v>3.344501</v>
      </c>
      <c r="F8" s="49">
        <v>2.210975</v>
      </c>
      <c r="G8" s="49">
        <v>1.677622</v>
      </c>
    </row>
    <row r="9" spans="1:7" ht="12.75">
      <c r="A9" t="s">
        <v>17</v>
      </c>
      <c r="B9" s="49">
        <v>0.7490132</v>
      </c>
      <c r="C9" s="49">
        <v>0.308572</v>
      </c>
      <c r="D9" s="49">
        <v>0.04985795</v>
      </c>
      <c r="E9" s="49">
        <v>0.07889066</v>
      </c>
      <c r="F9" s="49">
        <v>-1.775502</v>
      </c>
      <c r="G9" s="49">
        <v>-0.0233299</v>
      </c>
    </row>
    <row r="10" spans="1:7" ht="12.75">
      <c r="A10" t="s">
        <v>18</v>
      </c>
      <c r="B10" s="49">
        <v>-0.1664811</v>
      </c>
      <c r="C10" s="49">
        <v>0.07531483</v>
      </c>
      <c r="D10" s="49">
        <v>-0.6066941</v>
      </c>
      <c r="E10" s="49">
        <v>-0.5116937</v>
      </c>
      <c r="F10" s="49">
        <v>-2.051757</v>
      </c>
      <c r="G10" s="49">
        <v>-0.5489732</v>
      </c>
    </row>
    <row r="11" spans="1:7" ht="12.75">
      <c r="A11" t="s">
        <v>19</v>
      </c>
      <c r="B11" s="49">
        <v>3.191951</v>
      </c>
      <c r="C11" s="49">
        <v>3.014424</v>
      </c>
      <c r="D11" s="49">
        <v>3.007812</v>
      </c>
      <c r="E11" s="49">
        <v>2.417167</v>
      </c>
      <c r="F11" s="49">
        <v>14.9961</v>
      </c>
      <c r="G11" s="49">
        <v>4.494378</v>
      </c>
    </row>
    <row r="12" spans="1:7" ht="12.75">
      <c r="A12" t="s">
        <v>20</v>
      </c>
      <c r="B12" s="49">
        <v>-0.1678804</v>
      </c>
      <c r="C12" s="49">
        <v>0.3427176</v>
      </c>
      <c r="D12" s="49">
        <v>-0.01137196</v>
      </c>
      <c r="E12" s="49">
        <v>0.3059847</v>
      </c>
      <c r="F12" s="49">
        <v>-0.1064628</v>
      </c>
      <c r="G12" s="49">
        <v>0.1147812</v>
      </c>
    </row>
    <row r="13" spans="1:7" ht="12.75">
      <c r="A13" t="s">
        <v>21</v>
      </c>
      <c r="B13" s="49">
        <v>0.0852601</v>
      </c>
      <c r="C13" s="49">
        <v>0.0258037</v>
      </c>
      <c r="D13" s="49">
        <v>-0.03629294</v>
      </c>
      <c r="E13" s="49">
        <v>-0.09579303</v>
      </c>
      <c r="F13" s="49">
        <v>-0.3015862</v>
      </c>
      <c r="G13" s="49">
        <v>-0.05347601</v>
      </c>
    </row>
    <row r="14" spans="1:7" ht="12.75">
      <c r="A14" t="s">
        <v>22</v>
      </c>
      <c r="B14" s="49">
        <v>0.05288032</v>
      </c>
      <c r="C14" s="49">
        <v>0.09043903</v>
      </c>
      <c r="D14" s="49">
        <v>0.04272758</v>
      </c>
      <c r="E14" s="49">
        <v>0.002845475</v>
      </c>
      <c r="F14" s="49">
        <v>-0.008689303</v>
      </c>
      <c r="G14" s="49">
        <v>0.03921177</v>
      </c>
    </row>
    <row r="15" spans="1:7" ht="12.75">
      <c r="A15" t="s">
        <v>23</v>
      </c>
      <c r="B15" s="49">
        <v>-0.3956219</v>
      </c>
      <c r="C15" s="49">
        <v>-0.1286764</v>
      </c>
      <c r="D15" s="49">
        <v>-0.1120496</v>
      </c>
      <c r="E15" s="49">
        <v>-0.1049877</v>
      </c>
      <c r="F15" s="49">
        <v>-0.354099</v>
      </c>
      <c r="G15" s="49">
        <v>-0.1877353</v>
      </c>
    </row>
    <row r="16" spans="1:7" ht="12.75">
      <c r="A16" t="s">
        <v>24</v>
      </c>
      <c r="B16" s="49">
        <v>-0.0184079</v>
      </c>
      <c r="C16" s="49">
        <v>-0.05365654</v>
      </c>
      <c r="D16" s="49">
        <v>-0.03064666</v>
      </c>
      <c r="E16" s="49">
        <v>-0.002298631</v>
      </c>
      <c r="F16" s="49">
        <v>-0.02934836</v>
      </c>
      <c r="G16" s="49">
        <v>-0.02741366</v>
      </c>
    </row>
    <row r="17" spans="1:7" ht="12.75">
      <c r="A17" t="s">
        <v>25</v>
      </c>
      <c r="B17" s="49">
        <v>-0.06462232</v>
      </c>
      <c r="C17" s="49">
        <v>-0.03699574</v>
      </c>
      <c r="D17" s="49">
        <v>-0.04467164</v>
      </c>
      <c r="E17" s="49">
        <v>-0.04105813</v>
      </c>
      <c r="F17" s="49">
        <v>-0.04204851</v>
      </c>
      <c r="G17" s="49">
        <v>-0.04449234</v>
      </c>
    </row>
    <row r="18" spans="1:7" ht="12.75">
      <c r="A18" t="s">
        <v>26</v>
      </c>
      <c r="B18" s="49">
        <v>0.05640846</v>
      </c>
      <c r="C18" s="49">
        <v>0.0204829</v>
      </c>
      <c r="D18" s="49">
        <v>0.04650901</v>
      </c>
      <c r="E18" s="49">
        <v>0.00404337</v>
      </c>
      <c r="F18" s="49">
        <v>0.01203623</v>
      </c>
      <c r="G18" s="49">
        <v>0.02687231</v>
      </c>
    </row>
    <row r="19" spans="1:7" ht="12.75">
      <c r="A19" t="s">
        <v>27</v>
      </c>
      <c r="B19" s="49">
        <v>-0.201207</v>
      </c>
      <c r="C19" s="49">
        <v>-0.1995423</v>
      </c>
      <c r="D19" s="49">
        <v>-0.1936362</v>
      </c>
      <c r="E19" s="49">
        <v>-0.1864218</v>
      </c>
      <c r="F19" s="49">
        <v>-0.1581542</v>
      </c>
      <c r="G19" s="49">
        <v>-0.1896811</v>
      </c>
    </row>
    <row r="20" spans="1:7" ht="12.75">
      <c r="A20" t="s">
        <v>28</v>
      </c>
      <c r="B20" s="49">
        <v>-0.001560282</v>
      </c>
      <c r="C20" s="49">
        <v>-0.008620882</v>
      </c>
      <c r="D20" s="49">
        <v>-0.003137497</v>
      </c>
      <c r="E20" s="49">
        <v>-0.007846944</v>
      </c>
      <c r="F20" s="49">
        <v>-0.006197993</v>
      </c>
      <c r="G20" s="49">
        <v>-0.005769785</v>
      </c>
    </row>
    <row r="21" spans="1:7" ht="12.75">
      <c r="A21" t="s">
        <v>29</v>
      </c>
      <c r="B21" s="49">
        <v>6.33674</v>
      </c>
      <c r="C21" s="49">
        <v>58.54756</v>
      </c>
      <c r="D21" s="49">
        <v>-46.26501</v>
      </c>
      <c r="E21" s="49">
        <v>-1.533188</v>
      </c>
      <c r="F21" s="49">
        <v>-25.97914</v>
      </c>
      <c r="G21" s="49">
        <v>0.03459344</v>
      </c>
    </row>
    <row r="22" spans="1:7" ht="12.75">
      <c r="A22" t="s">
        <v>30</v>
      </c>
      <c r="B22" s="49">
        <v>-25.2569</v>
      </c>
      <c r="C22" s="49">
        <v>-5.518536</v>
      </c>
      <c r="D22" s="49">
        <v>2.349487</v>
      </c>
      <c r="E22" s="49">
        <v>6.588677</v>
      </c>
      <c r="F22" s="49">
        <v>22.20976</v>
      </c>
      <c r="G22" s="49">
        <v>0</v>
      </c>
    </row>
    <row r="23" spans="1:7" ht="12.75">
      <c r="A23" t="s">
        <v>31</v>
      </c>
      <c r="B23" s="49">
        <v>-3.505532</v>
      </c>
      <c r="C23" s="49">
        <v>-3.346373</v>
      </c>
      <c r="D23" s="49">
        <v>-4.365162</v>
      </c>
      <c r="E23" s="49">
        <v>-3.286711</v>
      </c>
      <c r="F23" s="49">
        <v>-2.050099</v>
      </c>
      <c r="G23" s="49">
        <v>-3.427099</v>
      </c>
    </row>
    <row r="24" spans="1:7" ht="12.75">
      <c r="A24" t="s">
        <v>32</v>
      </c>
      <c r="B24" s="49">
        <v>2.301104</v>
      </c>
      <c r="C24" s="49">
        <v>0.6057311</v>
      </c>
      <c r="D24" s="49">
        <v>0.9141364</v>
      </c>
      <c r="E24" s="49">
        <v>-1.183572</v>
      </c>
      <c r="F24" s="49">
        <v>0.37515</v>
      </c>
      <c r="G24" s="49">
        <v>0.4641679</v>
      </c>
    </row>
    <row r="25" spans="1:7" ht="12.75">
      <c r="A25" t="s">
        <v>33</v>
      </c>
      <c r="B25" s="49">
        <v>-1.632256</v>
      </c>
      <c r="C25" s="49">
        <v>-0.5908656</v>
      </c>
      <c r="D25" s="49">
        <v>-0.7386096</v>
      </c>
      <c r="E25" s="49">
        <v>0.1060702</v>
      </c>
      <c r="F25" s="49">
        <v>-1.483846</v>
      </c>
      <c r="G25" s="49">
        <v>-0.7287443</v>
      </c>
    </row>
    <row r="26" spans="1:7" ht="12.75">
      <c r="A26" t="s">
        <v>34</v>
      </c>
      <c r="B26" s="49">
        <v>0.2605123</v>
      </c>
      <c r="C26" s="49">
        <v>0.2880709</v>
      </c>
      <c r="D26" s="49">
        <v>-0.05625778</v>
      </c>
      <c r="E26" s="49">
        <v>0.1537145</v>
      </c>
      <c r="F26" s="49">
        <v>1.854451</v>
      </c>
      <c r="G26" s="49">
        <v>0.3778641</v>
      </c>
    </row>
    <row r="27" spans="1:7" ht="12.75">
      <c r="A27" t="s">
        <v>35</v>
      </c>
      <c r="B27" s="49">
        <v>-0.1812798</v>
      </c>
      <c r="C27" s="49">
        <v>-0.2353991</v>
      </c>
      <c r="D27" s="49">
        <v>-0.2771628</v>
      </c>
      <c r="E27" s="49">
        <v>-0.05704323</v>
      </c>
      <c r="F27" s="49">
        <v>-0.04249357</v>
      </c>
      <c r="G27" s="49">
        <v>-0.1689434</v>
      </c>
    </row>
    <row r="28" spans="1:7" ht="12.75">
      <c r="A28" t="s">
        <v>36</v>
      </c>
      <c r="B28" s="49">
        <v>0.2539272</v>
      </c>
      <c r="C28" s="49">
        <v>0.3564755</v>
      </c>
      <c r="D28" s="49">
        <v>0.2075863</v>
      </c>
      <c r="E28" s="49">
        <v>-0.01612438</v>
      </c>
      <c r="F28" s="49">
        <v>-0.1699284</v>
      </c>
      <c r="G28" s="49">
        <v>0.1458869</v>
      </c>
    </row>
    <row r="29" spans="1:7" ht="12.75">
      <c r="A29" t="s">
        <v>37</v>
      </c>
      <c r="B29" s="49">
        <v>-0.1149802</v>
      </c>
      <c r="C29" s="49">
        <v>0.06607407</v>
      </c>
      <c r="D29" s="49">
        <v>-0.02997597</v>
      </c>
      <c r="E29" s="49">
        <v>-0.02908459</v>
      </c>
      <c r="F29" s="49">
        <v>-0.1007542</v>
      </c>
      <c r="G29" s="49">
        <v>-0.02842332</v>
      </c>
    </row>
    <row r="30" spans="1:7" ht="12.75">
      <c r="A30" t="s">
        <v>38</v>
      </c>
      <c r="B30" s="49">
        <v>0.1309963</v>
      </c>
      <c r="C30" s="49">
        <v>0.04464585</v>
      </c>
      <c r="D30" s="49">
        <v>-0.08724329</v>
      </c>
      <c r="E30" s="49">
        <v>-0.1275243</v>
      </c>
      <c r="F30" s="49">
        <v>0.3357062</v>
      </c>
      <c r="G30" s="49">
        <v>0.02287226</v>
      </c>
    </row>
    <row r="31" spans="1:7" ht="12.75">
      <c r="A31" t="s">
        <v>39</v>
      </c>
      <c r="B31" s="49">
        <v>-0.002373405</v>
      </c>
      <c r="C31" s="49">
        <v>0.01510553</v>
      </c>
      <c r="D31" s="49">
        <v>-0.005152549</v>
      </c>
      <c r="E31" s="49">
        <v>0.009580841</v>
      </c>
      <c r="F31" s="49">
        <v>0.0002142056</v>
      </c>
      <c r="G31" s="49">
        <v>0.004385872</v>
      </c>
    </row>
    <row r="32" spans="1:7" ht="12.75">
      <c r="A32" t="s">
        <v>40</v>
      </c>
      <c r="B32" s="49">
        <v>0.04441949</v>
      </c>
      <c r="C32" s="49">
        <v>0.08928417</v>
      </c>
      <c r="D32" s="49">
        <v>0.04855303</v>
      </c>
      <c r="E32" s="49">
        <v>0.01414624</v>
      </c>
      <c r="F32" s="49">
        <v>-0.008425952</v>
      </c>
      <c r="G32" s="49">
        <v>0.04186905</v>
      </c>
    </row>
    <row r="33" spans="1:7" ht="12.75">
      <c r="A33" t="s">
        <v>41</v>
      </c>
      <c r="B33" s="49">
        <v>0.1092308</v>
      </c>
      <c r="C33" s="49">
        <v>0.1027522</v>
      </c>
      <c r="D33" s="49">
        <v>0.1210504</v>
      </c>
      <c r="E33" s="49">
        <v>0.1026824</v>
      </c>
      <c r="F33" s="49">
        <v>0.08907158</v>
      </c>
      <c r="G33" s="49">
        <v>0.1062464</v>
      </c>
    </row>
    <row r="34" spans="1:7" ht="12.75">
      <c r="A34" t="s">
        <v>42</v>
      </c>
      <c r="B34" s="49">
        <v>0.004362071</v>
      </c>
      <c r="C34" s="49">
        <v>0.003073685</v>
      </c>
      <c r="D34" s="49">
        <v>-0.01067243</v>
      </c>
      <c r="E34" s="49">
        <v>-0.003158445</v>
      </c>
      <c r="F34" s="49">
        <v>-0.01865162</v>
      </c>
      <c r="G34" s="49">
        <v>-0.004428573</v>
      </c>
    </row>
    <row r="35" spans="1:7" ht="12.75">
      <c r="A35" t="s">
        <v>43</v>
      </c>
      <c r="B35" s="49">
        <v>-0.002442421</v>
      </c>
      <c r="C35" s="49">
        <v>-0.003317743</v>
      </c>
      <c r="D35" s="49">
        <v>0.001732641</v>
      </c>
      <c r="E35" s="49">
        <v>-0.002576744</v>
      </c>
      <c r="F35" s="49">
        <v>-0.002811077</v>
      </c>
      <c r="G35" s="49">
        <v>-0.001729715</v>
      </c>
    </row>
    <row r="36" spans="1:6" ht="12.75">
      <c r="A36" t="s">
        <v>44</v>
      </c>
      <c r="B36" s="49">
        <v>20.80383</v>
      </c>
      <c r="C36" s="49">
        <v>20.80078</v>
      </c>
      <c r="D36" s="49">
        <v>20.80994</v>
      </c>
      <c r="E36" s="49">
        <v>20.80689</v>
      </c>
      <c r="F36" s="49">
        <v>20.81604</v>
      </c>
    </row>
    <row r="37" spans="1:6" ht="12.75">
      <c r="A37" t="s">
        <v>45</v>
      </c>
      <c r="B37" s="49">
        <v>0.374349</v>
      </c>
      <c r="C37" s="49">
        <v>0.3590902</v>
      </c>
      <c r="D37" s="49">
        <v>0.3570557</v>
      </c>
      <c r="E37" s="49">
        <v>0.3519694</v>
      </c>
      <c r="F37" s="49">
        <v>0.352478</v>
      </c>
    </row>
    <row r="38" spans="1:7" ht="12.75">
      <c r="A38" t="s">
        <v>55</v>
      </c>
      <c r="B38" s="49">
        <v>0.0001150109</v>
      </c>
      <c r="C38" s="49">
        <v>-6.376732E-05</v>
      </c>
      <c r="D38" s="49">
        <v>9.628455E-05</v>
      </c>
      <c r="E38" s="49">
        <v>-0.0001438437</v>
      </c>
      <c r="F38" s="49">
        <v>7.60796E-05</v>
      </c>
      <c r="G38" s="49">
        <v>0.0003114261</v>
      </c>
    </row>
    <row r="39" spans="1:7" ht="12.75">
      <c r="A39" t="s">
        <v>56</v>
      </c>
      <c r="B39" s="49">
        <v>-1.048198E-05</v>
      </c>
      <c r="C39" s="49">
        <v>-9.956605E-05</v>
      </c>
      <c r="D39" s="49">
        <v>7.862789E-05</v>
      </c>
      <c r="E39" s="49">
        <v>0</v>
      </c>
      <c r="F39" s="49">
        <v>4.399557E-05</v>
      </c>
      <c r="G39" s="49">
        <v>0.001112895</v>
      </c>
    </row>
    <row r="40" spans="2:7" ht="12.75">
      <c r="B40" t="s">
        <v>46</v>
      </c>
      <c r="C40">
        <v>-0.003749</v>
      </c>
      <c r="D40" t="s">
        <v>47</v>
      </c>
      <c r="E40">
        <v>3.117436</v>
      </c>
      <c r="F40" t="s">
        <v>48</v>
      </c>
      <c r="G40">
        <v>54.977407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0.00011501088722234798</v>
      </c>
      <c r="C50">
        <f>-0.017/(C7*C7+C22*C22)*(C21*C22+C6*C7)</f>
        <v>-6.376732112115999E-05</v>
      </c>
      <c r="D50">
        <f>-0.017/(D7*D7+D22*D22)*(D21*D22+D6*D7)</f>
        <v>9.628454352173084E-05</v>
      </c>
      <c r="E50">
        <f>-0.017/(E7*E7+E22*E22)*(E21*E22+E6*E7)</f>
        <v>-0.00014384375427078323</v>
      </c>
      <c r="F50">
        <f>-0.017/(F7*F7+F22*F22)*(F21*F22+F6*F7)</f>
        <v>7.60796040984694E-05</v>
      </c>
      <c r="G50">
        <f>(B50*B$4+C50*C$4+D50*D$4+E50*E$4+F50*F$4)/SUM(B$4:F$4)</f>
        <v>3.267002895230202E-08</v>
      </c>
    </row>
    <row r="51" spans="1:7" ht="12.75">
      <c r="A51" t="s">
        <v>59</v>
      </c>
      <c r="B51">
        <f>-0.017/(B7*B7+B22*B22)*(B21*B7-B6*B22)</f>
        <v>-1.0481976152251387E-05</v>
      </c>
      <c r="C51">
        <f>-0.017/(C7*C7+C22*C22)*(C21*C7-C6*C22)</f>
        <v>-9.956604222572307E-05</v>
      </c>
      <c r="D51">
        <f>-0.017/(D7*D7+D22*D22)*(D21*D7-D6*D22)</f>
        <v>7.862789507166948E-05</v>
      </c>
      <c r="E51">
        <f>-0.017/(E7*E7+E22*E22)*(E21*E7-E6*E22)</f>
        <v>2.7011936035357567E-06</v>
      </c>
      <c r="F51">
        <f>-0.017/(F7*F7+F22*F22)*(F21*F7-F6*F22)</f>
        <v>4.399556702520781E-05</v>
      </c>
      <c r="G51">
        <f>(B51*B$4+C51*C$4+D51*D$4+E51*E$4+F51*F$4)/SUM(B$4:F$4)</f>
        <v>-3.086962466247511E-08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9999.98591841677</v>
      </c>
      <c r="C62">
        <f>C7+(2/0.017)*(C8*C50-C23*C51)</f>
        <v>9999.948267856544</v>
      </c>
      <c r="D62">
        <f>D7+(2/0.017)*(D8*D50-D23*D51)</f>
        <v>10000.053585872456</v>
      </c>
      <c r="E62">
        <f>E7+(2/0.017)*(E8*E50-E23*E51)</f>
        <v>9999.944446172085</v>
      </c>
      <c r="F62">
        <f>F7+(2/0.017)*(F8*F50-F23*F51)</f>
        <v>10000.03040063184</v>
      </c>
    </row>
    <row r="63" spans="1:6" ht="12.75">
      <c r="A63" t="s">
        <v>67</v>
      </c>
      <c r="B63">
        <f>B8+(3/0.017)*(B9*B50-B24*B51)</f>
        <v>-0.7017650076602764</v>
      </c>
      <c r="C63">
        <f>C8+(3/0.017)*(C9*C50-C24*C51)</f>
        <v>1.6779026067883005</v>
      </c>
      <c r="D63">
        <f>D8+(3/0.017)*(D9*D50-D24*D51)</f>
        <v>1.1540450462969916</v>
      </c>
      <c r="E63">
        <f>E8+(3/0.017)*(E9*E50-E24*E51)</f>
        <v>3.3430626108948984</v>
      </c>
      <c r="F63">
        <f>F8+(3/0.017)*(F9*F50-F24*F51)</f>
        <v>2.1842248071401973</v>
      </c>
    </row>
    <row r="64" spans="1:6" ht="12.75">
      <c r="A64" t="s">
        <v>68</v>
      </c>
      <c r="B64">
        <f>B9+(4/0.017)*(B10*B50-B25*B51)</f>
        <v>0.7404822805922067</v>
      </c>
      <c r="C64">
        <f>C9+(4/0.017)*(C10*C50-C25*C51)</f>
        <v>0.29359958253432406</v>
      </c>
      <c r="D64">
        <f>D9+(4/0.017)*(D10*D50-D25*D51)</f>
        <v>0.049777962623976574</v>
      </c>
      <c r="E64">
        <f>E9+(4/0.017)*(E10*E50-E25*E51)</f>
        <v>0.0961418192232805</v>
      </c>
      <c r="F64">
        <f>F9+(4/0.017)*(F10*F50-F25*F51)</f>
        <v>-1.7968700503807473</v>
      </c>
    </row>
    <row r="65" spans="1:6" ht="12.75">
      <c r="A65" t="s">
        <v>69</v>
      </c>
      <c r="B65">
        <f>B10+(5/0.017)*(B11*B50-B26*B51)</f>
        <v>-0.05770468817757968</v>
      </c>
      <c r="C65">
        <f>C10+(5/0.017)*(C11*C50-C26*C51)</f>
        <v>0.02721492887943249</v>
      </c>
      <c r="D65">
        <f>D10+(5/0.017)*(D11*D50-D26*D51)</f>
        <v>-0.5202149128700031</v>
      </c>
      <c r="E65">
        <f>E10+(5/0.017)*(E11*E50-E26*E51)</f>
        <v>-0.6140788731187109</v>
      </c>
      <c r="F65">
        <f>F10+(5/0.017)*(F11*F50-F26*F51)</f>
        <v>-1.7401953153660017</v>
      </c>
    </row>
    <row r="66" spans="1:6" ht="12.75">
      <c r="A66" t="s">
        <v>70</v>
      </c>
      <c r="B66">
        <f>B11+(6/0.017)*(B12*B50-B27*B51)</f>
        <v>3.184465737308802</v>
      </c>
      <c r="C66">
        <f>C11+(6/0.017)*(C12*C50-C27*C51)</f>
        <v>2.9984386094175632</v>
      </c>
      <c r="D66">
        <f>D11+(6/0.017)*(D12*D50-D27*D51)</f>
        <v>3.015117100086573</v>
      </c>
      <c r="E66">
        <f>E11+(6/0.017)*(E12*E50-E27*E51)</f>
        <v>2.401687034168441</v>
      </c>
      <c r="F66">
        <f>F11+(6/0.017)*(F12*F50-F27*F51)</f>
        <v>14.993901134481833</v>
      </c>
    </row>
    <row r="67" spans="1:6" ht="12.75">
      <c r="A67" t="s">
        <v>71</v>
      </c>
      <c r="B67">
        <f>B12+(7/0.017)*(B13*B50-B28*B51)</f>
        <v>-0.16274672410568716</v>
      </c>
      <c r="C67">
        <f>C12+(7/0.017)*(C13*C50-C28*C51)</f>
        <v>0.3566547737076442</v>
      </c>
      <c r="D67">
        <f>D12+(7/0.017)*(D13*D50-D28*D51)</f>
        <v>-0.019531704754690807</v>
      </c>
      <c r="E67">
        <f>E12+(7/0.017)*(E13*E50-E28*E51)</f>
        <v>0.3116764346460021</v>
      </c>
      <c r="F67">
        <f>F12+(7/0.017)*(F13*F50-F28*F51)</f>
        <v>-0.11283216686477225</v>
      </c>
    </row>
    <row r="68" spans="1:6" ht="12.75">
      <c r="A68" t="s">
        <v>72</v>
      </c>
      <c r="B68">
        <f>B13+(8/0.017)*(B14*B50-B29*B51)</f>
        <v>0.08755496720255086</v>
      </c>
      <c r="C68">
        <f>C13+(8/0.017)*(C14*C50-C29*C51)</f>
        <v>0.026185666576823134</v>
      </c>
      <c r="D68">
        <f>D13+(8/0.017)*(D14*D50-D29*D51)</f>
        <v>-0.03324778566592012</v>
      </c>
      <c r="E68">
        <f>E13+(8/0.017)*(E14*E50-E29*E51)</f>
        <v>-0.09594867268151257</v>
      </c>
      <c r="F68">
        <f>F13+(8/0.017)*(F14*F50-F29*F51)</f>
        <v>-0.2998113014460991</v>
      </c>
    </row>
    <row r="69" spans="1:6" ht="12.75">
      <c r="A69" t="s">
        <v>73</v>
      </c>
      <c r="B69">
        <f>B14+(9/0.017)*(B15*B50-B30*B51)</f>
        <v>0.029518582901257605</v>
      </c>
      <c r="C69">
        <f>C14+(9/0.017)*(C15*C50-C30*C51)</f>
        <v>0.09713638524425666</v>
      </c>
      <c r="D69">
        <f>D14+(9/0.017)*(D15*D50-D30*D51)</f>
        <v>0.04064758029272426</v>
      </c>
      <c r="E69">
        <f>E14+(9/0.017)*(E15*E50-E30*E51)</f>
        <v>0.011022924099611222</v>
      </c>
      <c r="F69">
        <f>F14+(9/0.017)*(F15*F50-F30*F51)</f>
        <v>-0.030770695187698566</v>
      </c>
    </row>
    <row r="70" spans="1:6" ht="12.75">
      <c r="A70" t="s">
        <v>74</v>
      </c>
      <c r="B70">
        <f>B15+(10/0.017)*(B16*B50-B31*B51)</f>
        <v>-0.39688189228559406</v>
      </c>
      <c r="C70">
        <f>C15+(10/0.017)*(C16*C50-C31*C51)</f>
        <v>-0.1257790284386751</v>
      </c>
      <c r="D70">
        <f>D15+(10/0.017)*(D16*D50-D31*D51)</f>
        <v>-0.11354705034496591</v>
      </c>
      <c r="E70">
        <f>E15+(10/0.017)*(E16*E50-E31*E51)</f>
        <v>-0.10480842705511911</v>
      </c>
      <c r="F70">
        <f>F15+(10/0.017)*(F16*F50-F31*F51)</f>
        <v>-0.35541796218033606</v>
      </c>
    </row>
    <row r="71" spans="1:6" ht="12.75">
      <c r="A71" t="s">
        <v>75</v>
      </c>
      <c r="B71">
        <f>B16+(11/0.017)*(B17*B50-B32*B51)</f>
        <v>-0.022915742914682617</v>
      </c>
      <c r="C71">
        <f>C16+(11/0.017)*(C17*C50-C32*C51)</f>
        <v>-0.04637791074099769</v>
      </c>
      <c r="D71">
        <f>D16+(11/0.017)*(D17*D50-D32*D51)</f>
        <v>-0.035900008303188576</v>
      </c>
      <c r="E71">
        <f>E16+(11/0.017)*(E17*E50-E32*E51)</f>
        <v>0.0014981444191113935</v>
      </c>
      <c r="F71">
        <f>F16+(11/0.017)*(F17*F50-F32*F51)</f>
        <v>-0.03117845553149393</v>
      </c>
    </row>
    <row r="72" spans="1:6" ht="12.75">
      <c r="A72" t="s">
        <v>76</v>
      </c>
      <c r="B72">
        <f>B17+(12/0.017)*(B18*B50-B33*B51)</f>
        <v>-0.05923464352554988</v>
      </c>
      <c r="C72">
        <f>C17+(12/0.017)*(C18*C50-C33*C51)</f>
        <v>-0.030696099843157645</v>
      </c>
      <c r="D72">
        <f>D17+(12/0.017)*(D18*D50-D33*D51)</f>
        <v>-0.048229173660296</v>
      </c>
      <c r="E72">
        <f>E17+(12/0.017)*(E18*E50-E33*E51)</f>
        <v>-0.041664467809022276</v>
      </c>
      <c r="F72">
        <f>F17+(12/0.017)*(F18*F50-F33*F51)</f>
        <v>-0.044168305097430374</v>
      </c>
    </row>
    <row r="73" spans="1:6" ht="12.75">
      <c r="A73" t="s">
        <v>77</v>
      </c>
      <c r="B73">
        <f>B18+(13/0.017)*(B19*B50-B34*B51)</f>
        <v>0.03874736929441429</v>
      </c>
      <c r="C73">
        <f>C18+(13/0.017)*(C19*C50-C34*C51)</f>
        <v>0.030447256672593785</v>
      </c>
      <c r="D73">
        <f>D18+(13/0.017)*(D19*D50-D34*D51)</f>
        <v>0.03289340461993666</v>
      </c>
      <c r="E73">
        <f>E18+(13/0.017)*(E19*E50-E34*E51)</f>
        <v>0.0245559500645604</v>
      </c>
      <c r="F73">
        <f>F18+(13/0.017)*(F19*F50-F34*F51)</f>
        <v>0.003462561516427723</v>
      </c>
    </row>
    <row r="74" spans="1:6" ht="12.75">
      <c r="A74" t="s">
        <v>78</v>
      </c>
      <c r="B74">
        <f>B19+(14/0.017)*(B20*B50-B35*B51)</f>
        <v>-0.2013758653777282</v>
      </c>
      <c r="C74">
        <f>C19+(14/0.017)*(C20*C50-C35*C51)</f>
        <v>-0.1993616209319451</v>
      </c>
      <c r="D74">
        <f>D19+(14/0.017)*(D20*D50-D35*D51)</f>
        <v>-0.19399717466686292</v>
      </c>
      <c r="E74">
        <f>E19+(14/0.017)*(E20*E50-E35*E51)</f>
        <v>-0.18548652244912195</v>
      </c>
      <c r="F74">
        <f>F19+(14/0.017)*(F20*F50-F35*F51)</f>
        <v>-0.15844067782229998</v>
      </c>
    </row>
    <row r="75" spans="1:6" ht="12.75">
      <c r="A75" t="s">
        <v>79</v>
      </c>
      <c r="B75" s="49">
        <f>B20</f>
        <v>-0.001560282</v>
      </c>
      <c r="C75" s="49">
        <f>C20</f>
        <v>-0.008620882</v>
      </c>
      <c r="D75" s="49">
        <f>D20</f>
        <v>-0.003137497</v>
      </c>
      <c r="E75" s="49">
        <f>E20</f>
        <v>-0.007846944</v>
      </c>
      <c r="F75" s="49">
        <f>F20</f>
        <v>-0.006197993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-25.303442882115164</v>
      </c>
      <c r="C82">
        <f>C22+(2/0.017)*(C8*C51+C23*C50)</f>
        <v>-5.51300175660914</v>
      </c>
      <c r="D82">
        <f>D22+(2/0.017)*(D8*D51+D23*D50)</f>
        <v>2.310825025528652</v>
      </c>
      <c r="E82">
        <f>E22+(2/0.017)*(E8*E51+E23*E50)</f>
        <v>6.645360175782505</v>
      </c>
      <c r="F82">
        <f>F22+(2/0.017)*(F8*F51+F23*F50)</f>
        <v>22.202854397473047</v>
      </c>
    </row>
    <row r="83" spans="1:6" ht="12.75">
      <c r="A83" t="s">
        <v>82</v>
      </c>
      <c r="B83">
        <f>B23+(3/0.017)*(B9*B51+B24*B50)</f>
        <v>-3.460214198682805</v>
      </c>
      <c r="C83">
        <f>C23+(3/0.017)*(C9*C51+C24*C50)</f>
        <v>-3.3586110839438437</v>
      </c>
      <c r="D83">
        <f>D23+(3/0.017)*(D9*D51+D24*D50)</f>
        <v>-4.348937747355585</v>
      </c>
      <c r="E83">
        <f>E23+(3/0.017)*(E9*E51+E24*E50)</f>
        <v>-3.256629375492479</v>
      </c>
      <c r="F83">
        <f>F23+(3/0.017)*(F9*F51+F24*F50)</f>
        <v>-2.058847168311797</v>
      </c>
    </row>
    <row r="84" spans="1:6" ht="12.75">
      <c r="A84" t="s">
        <v>83</v>
      </c>
      <c r="B84">
        <f>B24+(4/0.017)*(B10*B51+B25*B50)</f>
        <v>2.2573434918084705</v>
      </c>
      <c r="C84">
        <f>C24+(4/0.017)*(C10*C51+C25*C50)</f>
        <v>0.6128320686848573</v>
      </c>
      <c r="D84">
        <f>D24+(4/0.017)*(D10*D51+D25*D50)</f>
        <v>0.8861788074794896</v>
      </c>
      <c r="E84">
        <f>E24+(4/0.017)*(E10*E51+E25*E50)</f>
        <v>-1.1874872281255677</v>
      </c>
      <c r="F84">
        <f>F24+(4/0.017)*(F10*F51+F25*F50)</f>
        <v>0.3273479696856384</v>
      </c>
    </row>
    <row r="85" spans="1:6" ht="12.75">
      <c r="A85" t="s">
        <v>84</v>
      </c>
      <c r="B85">
        <f>B25+(5/0.017)*(B11*B51+B26*B50)</f>
        <v>-1.6332842951487707</v>
      </c>
      <c r="C85">
        <f>C25+(5/0.017)*(C11*C51+C26*C50)</f>
        <v>-0.6845431814282925</v>
      </c>
      <c r="D85">
        <f>D25+(5/0.017)*(D11*D51+D26*D50)</f>
        <v>-0.6706445495104523</v>
      </c>
      <c r="E85">
        <f>E25+(5/0.017)*(E11*E51+E26*E50)</f>
        <v>0.10148736625682983</v>
      </c>
      <c r="F85">
        <f>F25+(5/0.017)*(F11*F51+F26*F50)</f>
        <v>-1.2483025233627265</v>
      </c>
    </row>
    <row r="86" spans="1:6" ht="12.75">
      <c r="A86" t="s">
        <v>85</v>
      </c>
      <c r="B86">
        <f>B26+(6/0.017)*(B12*B51+B27*B50)</f>
        <v>0.25377485331143784</v>
      </c>
      <c r="C86">
        <f>C26+(6/0.017)*(C12*C51+C27*C50)</f>
        <v>0.2813253946946707</v>
      </c>
      <c r="D86">
        <f>D26+(6/0.017)*(D12*D51+D27*D50)</f>
        <v>-0.06599212598476847</v>
      </c>
      <c r="E86">
        <f>E26+(6/0.017)*(E12*E51+E27*E50)</f>
        <v>0.15690220692000645</v>
      </c>
      <c r="F86">
        <f>F26+(6/0.017)*(F12*F51+F27*F50)</f>
        <v>1.8516568405051452</v>
      </c>
    </row>
    <row r="87" spans="1:6" ht="12.75">
      <c r="A87" t="s">
        <v>86</v>
      </c>
      <c r="B87">
        <f>B27+(7/0.017)*(B13*B51+B28*B50)</f>
        <v>-0.1696224536712567</v>
      </c>
      <c r="C87">
        <f>C27+(7/0.017)*(C13*C51+C28*C50)</f>
        <v>-0.2458170188087495</v>
      </c>
      <c r="D87">
        <f>D27+(7/0.017)*(D13*D51+D28*D50)</f>
        <v>-0.2701077410228871</v>
      </c>
      <c r="E87">
        <f>E27+(7/0.017)*(E13*E51+E28*E50)</f>
        <v>-0.05619473289163965</v>
      </c>
      <c r="F87">
        <f>F27+(7/0.017)*(F13*F51+F28*F50)</f>
        <v>-0.05328038111243815</v>
      </c>
    </row>
    <row r="88" spans="1:6" ht="12.75">
      <c r="A88" t="s">
        <v>87</v>
      </c>
      <c r="B88">
        <f>B28+(8/0.017)*(B14*B51+B29*B50)</f>
        <v>0.24744331055615698</v>
      </c>
      <c r="C88">
        <f>C28+(8/0.017)*(C14*C51+C29*C50)</f>
        <v>0.3502552540144445</v>
      </c>
      <c r="D88">
        <f>D28+(8/0.017)*(D14*D51+D29*D50)</f>
        <v>0.20780905627709895</v>
      </c>
      <c r="E88">
        <f>E28+(8/0.017)*(E14*E51+E29*E50)</f>
        <v>-0.01415199280193153</v>
      </c>
      <c r="F88">
        <f>F28+(8/0.017)*(F14*F51+F29*F50)</f>
        <v>-0.17371552021637499</v>
      </c>
    </row>
    <row r="89" spans="1:6" ht="12.75">
      <c r="A89" t="s">
        <v>88</v>
      </c>
      <c r="B89">
        <f>B29+(9/0.017)*(B15*B51+B30*B50)</f>
        <v>-0.10480866470220122</v>
      </c>
      <c r="C89">
        <f>C29+(9/0.017)*(C15*C51+C30*C50)</f>
        <v>0.07134958074115247</v>
      </c>
      <c r="D89">
        <f>D29+(9/0.017)*(D15*D51+D30*D50)</f>
        <v>-0.039087360641262274</v>
      </c>
      <c r="E89">
        <f>E29+(9/0.017)*(E15*E51+E30*E50)</f>
        <v>-0.019523423075201565</v>
      </c>
      <c r="F89">
        <f>F29+(9/0.017)*(F15*F51+F30*F50)</f>
        <v>-0.09548040726399513</v>
      </c>
    </row>
    <row r="90" spans="1:6" ht="12.75">
      <c r="A90" t="s">
        <v>89</v>
      </c>
      <c r="B90">
        <f>B30+(10/0.017)*(B16*B51+B31*B50)</f>
        <v>0.13094923162001476</v>
      </c>
      <c r="C90">
        <f>C30+(10/0.017)*(C16*C51+C31*C50)</f>
        <v>0.04722180890888875</v>
      </c>
      <c r="D90">
        <f>D30+(10/0.017)*(D16*D51+D31*D50)</f>
        <v>-0.08895258011483263</v>
      </c>
      <c r="E90">
        <f>E30+(10/0.017)*(E16*E51+E31*E50)</f>
        <v>-0.1283386254034503</v>
      </c>
      <c r="F90">
        <f>F30+(10/0.017)*(F16*F51+F31*F50)</f>
        <v>0.33495625819869634</v>
      </c>
    </row>
    <row r="91" spans="1:6" ht="12.75">
      <c r="A91" t="s">
        <v>90</v>
      </c>
      <c r="B91">
        <f>B31+(11/0.017)*(B17*B51+B32*B50)</f>
        <v>0.001370538546593005</v>
      </c>
      <c r="C91">
        <f>C31+(11/0.017)*(C17*C51+C32*C50)</f>
        <v>0.013805011046320117</v>
      </c>
      <c r="D91">
        <f>D31+(11/0.017)*(D17*D51+D32*D50)</f>
        <v>-0.004400362977469259</v>
      </c>
      <c r="E91">
        <f>E31+(11/0.017)*(E17*E51+E32*E50)</f>
        <v>0.00819241179329463</v>
      </c>
      <c r="F91">
        <f>F31+(11/0.017)*(F17*F51+F32*F50)</f>
        <v>-0.0013976121915062409</v>
      </c>
    </row>
    <row r="92" spans="1:6" ht="12.75">
      <c r="A92" t="s">
        <v>91</v>
      </c>
      <c r="B92">
        <f>B32+(12/0.017)*(B18*B51+B33*B50)</f>
        <v>0.052869931708824675</v>
      </c>
      <c r="C92">
        <f>C32+(12/0.017)*(C18*C51+C33*C50)</f>
        <v>0.08321948730380405</v>
      </c>
      <c r="D92">
        <f>D32+(12/0.017)*(D18*D51+D33*D50)</f>
        <v>0.05936163334020481</v>
      </c>
      <c r="E92">
        <f>E32+(12/0.017)*(E18*E51+E33*E50)</f>
        <v>0.0037279105964563228</v>
      </c>
      <c r="F92">
        <f>F32+(12/0.017)*(F18*F51+F33*F50)</f>
        <v>-0.0032687251953969695</v>
      </c>
    </row>
    <row r="93" spans="1:6" ht="12.75">
      <c r="A93" t="s">
        <v>92</v>
      </c>
      <c r="B93">
        <f>B33+(13/0.017)*(B19*B51+B34*B50)</f>
        <v>0.11122724260056106</v>
      </c>
      <c r="C93">
        <f>C33+(13/0.017)*(C19*C51+C34*C50)</f>
        <v>0.1177952160776217</v>
      </c>
      <c r="D93">
        <f>D33+(13/0.017)*(D19*D51+D34*D50)</f>
        <v>0.10862179063150426</v>
      </c>
      <c r="E93">
        <f>E33+(13/0.017)*(E19*E51+E34*E50)</f>
        <v>0.10264474680974094</v>
      </c>
      <c r="F93">
        <f>F33+(13/0.017)*(F19*F51+F34*F50)</f>
        <v>0.08266556879802518</v>
      </c>
    </row>
    <row r="94" spans="1:6" ht="12.75">
      <c r="A94" t="s">
        <v>93</v>
      </c>
      <c r="B94">
        <f>B34+(14/0.017)*(B20*B51+B35*B50)</f>
        <v>0.004144206156204712</v>
      </c>
      <c r="C94">
        <f>C34+(14/0.017)*(C20*C51+C35*C50)</f>
        <v>0.003954787916658141</v>
      </c>
      <c r="D94">
        <f>D34+(14/0.017)*(D20*D51+D35*D50)</f>
        <v>-0.010738203842343705</v>
      </c>
      <c r="E94">
        <f>E34+(14/0.017)*(E20*E51+E35*E50)</f>
        <v>-0.0028706606575644375</v>
      </c>
      <c r="F94">
        <f>F34+(14/0.017)*(F20*F51+F35*F50)</f>
        <v>-0.019052308104932362</v>
      </c>
    </row>
    <row r="95" spans="1:6" ht="12.75">
      <c r="A95" t="s">
        <v>94</v>
      </c>
      <c r="B95" s="49">
        <f>B35</f>
        <v>-0.002442421</v>
      </c>
      <c r="C95" s="49">
        <f>C35</f>
        <v>-0.003317743</v>
      </c>
      <c r="D95" s="49">
        <f>D35</f>
        <v>0.001732641</v>
      </c>
      <c r="E95" s="49">
        <f>E35</f>
        <v>-0.002576744</v>
      </c>
      <c r="F95" s="49">
        <f>F35</f>
        <v>-0.002811077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-0.7017659958579042</v>
      </c>
      <c r="C103">
        <f>C63*10000/C62</f>
        <v>1.677911286983041</v>
      </c>
      <c r="D103">
        <f>D63*10000/D62</f>
        <v>1.1540388622790632</v>
      </c>
      <c r="E103">
        <f>E63*10000/E62</f>
        <v>3.343081182990573</v>
      </c>
      <c r="F103">
        <f>F63*10000/F62</f>
        <v>2.184218166978962</v>
      </c>
      <c r="G103">
        <f>AVERAGE(C103:E103)</f>
        <v>2.058343777417559</v>
      </c>
      <c r="H103">
        <f>STDEV(C103:E103)</f>
        <v>1.1430324712361255</v>
      </c>
      <c r="I103">
        <f>(B103*B4+C103*C4+D103*D4+E103*E4+F103*F4)/SUM(B4:F4)</f>
        <v>1.6753901284810644</v>
      </c>
      <c r="K103">
        <f>(LN(H103)+LN(H123))/2-LN(K114*K115^3)</f>
        <v>-4.064345509115327</v>
      </c>
    </row>
    <row r="104" spans="1:11" ht="12.75">
      <c r="A104" t="s">
        <v>68</v>
      </c>
      <c r="B104">
        <f>B64*10000/B62</f>
        <v>0.7404833233099614</v>
      </c>
      <c r="C104">
        <f>C64*10000/C62</f>
        <v>0.2936011013957537</v>
      </c>
      <c r="D104">
        <f>D64*10000/D62</f>
        <v>0.04977769588585028</v>
      </c>
      <c r="E104">
        <f>E64*10000/E62</f>
        <v>0.09614235333085572</v>
      </c>
      <c r="F104">
        <f>F64*10000/F62</f>
        <v>-1.7968645877988674</v>
      </c>
      <c r="G104">
        <f>AVERAGE(C104:E104)</f>
        <v>0.14650705020415322</v>
      </c>
      <c r="H104">
        <f>STDEV(C104:E104)</f>
        <v>0.12947940101408428</v>
      </c>
      <c r="I104">
        <f>(B104*B4+C104*C4+D104*D4+E104*E4+F104*F4)/SUM(B4:F4)</f>
        <v>-0.026907225712202974</v>
      </c>
      <c r="K104">
        <f>(LN(H104)+LN(H124))/2-LN(K114*K115^4)</f>
        <v>-4.249731549735827</v>
      </c>
    </row>
    <row r="105" spans="1:11" ht="12.75">
      <c r="A105" t="s">
        <v>69</v>
      </c>
      <c r="B105">
        <f>B65*10000/B62</f>
        <v>-0.057704769435031035</v>
      </c>
      <c r="C105">
        <f>C65*10000/C62</f>
        <v>0.027215069668821316</v>
      </c>
      <c r="D105">
        <f>D65*10000/D62</f>
        <v>-0.5202121252679436</v>
      </c>
      <c r="E105">
        <f>E65*10000/E62</f>
        <v>-0.6140822845808672</v>
      </c>
      <c r="F105">
        <f>F65*10000/F62</f>
        <v>-1.740190025078373</v>
      </c>
      <c r="G105">
        <f>AVERAGE(C105:E105)</f>
        <v>-0.3690264467266631</v>
      </c>
      <c r="H105">
        <f>STDEV(C105:E105)</f>
        <v>0.3463501208154881</v>
      </c>
      <c r="I105">
        <f>(B105*B4+C105*C4+D105*D4+E105*E4+F105*F4)/SUM(B4:F4)</f>
        <v>-0.5070050259954934</v>
      </c>
      <c r="K105">
        <f>(LN(H105)+LN(H125))/2-LN(K114*K115^5)</f>
        <v>-3.6254903403229566</v>
      </c>
    </row>
    <row r="106" spans="1:11" ht="12.75">
      <c r="A106" t="s">
        <v>70</v>
      </c>
      <c r="B106">
        <f>B66*10000/B62</f>
        <v>3.1844702215470484</v>
      </c>
      <c r="C106">
        <f>C66*10000/C62</f>
        <v>2.9984541210634372</v>
      </c>
      <c r="D106">
        <f>D66*10000/D62</f>
        <v>3.0151009434051135</v>
      </c>
      <c r="E106">
        <f>E66*10000/E62</f>
        <v>2.4017003765333826</v>
      </c>
      <c r="F106">
        <f>F66*10000/F62</f>
        <v>14.993855552213583</v>
      </c>
      <c r="G106">
        <f>AVERAGE(C106:E106)</f>
        <v>2.8050851470006446</v>
      </c>
      <c r="H106">
        <f>STDEV(C106:E106)</f>
        <v>0.3494406014721418</v>
      </c>
      <c r="I106">
        <f>(B106*B4+C106*C4+D106*D4+E106*E4+F106*F4)/SUM(B4:F4)</f>
        <v>4.487325432289888</v>
      </c>
      <c r="K106">
        <f>(LN(H106)+LN(H126))/2-LN(K114*K115^6)</f>
        <v>-3.499042346386463</v>
      </c>
    </row>
    <row r="107" spans="1:11" ht="12.75">
      <c r="A107" t="s">
        <v>71</v>
      </c>
      <c r="B107">
        <f>B67*10000/B62</f>
        <v>-0.16274695327916397</v>
      </c>
      <c r="C107">
        <f>C67*10000/C62</f>
        <v>0.35665661876878085</v>
      </c>
      <c r="D107">
        <f>D67*10000/D62</f>
        <v>-0.019531600092907664</v>
      </c>
      <c r="E107">
        <f>E67*10000/E62</f>
        <v>0.31167816613752275</v>
      </c>
      <c r="F107">
        <f>F67*10000/F62</f>
        <v>-0.11283182384889859</v>
      </c>
      <c r="G107">
        <f>AVERAGE(C107:E107)</f>
        <v>0.21626772827113197</v>
      </c>
      <c r="H107">
        <f>STDEV(C107:E107)</f>
        <v>0.20544283327236004</v>
      </c>
      <c r="I107">
        <f>(B107*B4+C107*C4+D107*D4+E107*E4+F107*F4)/SUM(B4:F4)</f>
        <v>0.1174304979853499</v>
      </c>
      <c r="K107">
        <f>(LN(H107)+LN(H127))/2-LN(K114*K115^7)</f>
        <v>-3.376863803359</v>
      </c>
    </row>
    <row r="108" spans="1:9" ht="12.75">
      <c r="A108" t="s">
        <v>72</v>
      </c>
      <c r="B108">
        <f>B68*10000/B62</f>
        <v>0.08755509049398025</v>
      </c>
      <c r="C108">
        <f>C68*10000/C62</f>
        <v>0.026185802041589906</v>
      </c>
      <c r="D108">
        <f>D68*10000/D62</f>
        <v>-0.033247607505714594</v>
      </c>
      <c r="E108">
        <f>E68*10000/E62</f>
        <v>-0.09594920571607886</v>
      </c>
      <c r="F108">
        <f>F68*10000/F62</f>
        <v>-0.29981039000357024</v>
      </c>
      <c r="G108">
        <f>AVERAGE(C108:E108)</f>
        <v>-0.03433700372673452</v>
      </c>
      <c r="H108">
        <f>STDEV(C108:E108)</f>
        <v>0.06107479118332073</v>
      </c>
      <c r="I108">
        <f>(B108*B4+C108*C4+D108*D4+E108*E4+F108*F4)/SUM(B4:F4)</f>
        <v>-0.052126147262611236</v>
      </c>
    </row>
    <row r="109" spans="1:9" ht="12.75">
      <c r="A109" t="s">
        <v>73</v>
      </c>
      <c r="B109">
        <f>B69*10000/B62</f>
        <v>0.02951862446815433</v>
      </c>
      <c r="C109">
        <f>C69*10000/C62</f>
        <v>0.09713688775419789</v>
      </c>
      <c r="D109">
        <f>D69*10000/D62</f>
        <v>0.0406473624802861</v>
      </c>
      <c r="E109">
        <f>E69*10000/E62</f>
        <v>0.011022985336514272</v>
      </c>
      <c r="F109">
        <f>F69*10000/F62</f>
        <v>-0.03077060164312536</v>
      </c>
      <c r="G109">
        <f>AVERAGE(C109:E109)</f>
        <v>0.04960241185699942</v>
      </c>
      <c r="H109">
        <f>STDEV(C109:E109)</f>
        <v>0.04374980833563862</v>
      </c>
      <c r="I109">
        <f>(B109*B4+C109*C4+D109*D4+E109*E4+F109*F4)/SUM(B4:F4)</f>
        <v>0.035960016755678295</v>
      </c>
    </row>
    <row r="110" spans="1:11" ht="12.75">
      <c r="A110" t="s">
        <v>74</v>
      </c>
      <c r="B110">
        <f>B70*10000/B62</f>
        <v>-0.39688245115892085</v>
      </c>
      <c r="C110">
        <f>C70*10000/C62</f>
        <v>-0.12577967912391555</v>
      </c>
      <c r="D110">
        <f>D70*10000/D62</f>
        <v>-0.11354644189645059</v>
      </c>
      <c r="E110">
        <f>E70*10000/E62</f>
        <v>-0.10480900930928583</v>
      </c>
      <c r="F110">
        <f>F70*10000/F62</f>
        <v>-0.35541688169055907</v>
      </c>
      <c r="G110">
        <f>AVERAGE(C110:E110)</f>
        <v>-0.114711710109884</v>
      </c>
      <c r="H110">
        <f>STDEV(C110:E110)</f>
        <v>0.010533785436654907</v>
      </c>
      <c r="I110">
        <f>(B110*B4+C110*C4+D110*D4+E110*E4+F110*F4)/SUM(B4:F4)</f>
        <v>-0.18772377738692958</v>
      </c>
      <c r="K110">
        <f>EXP(AVERAGE(K103:K107))</f>
        <v>0.023211795337677466</v>
      </c>
    </row>
    <row r="111" spans="1:9" ht="12.75">
      <c r="A111" t="s">
        <v>75</v>
      </c>
      <c r="B111">
        <f>B71*10000/B62</f>
        <v>-0.02291577518372217</v>
      </c>
      <c r="C111">
        <f>C71*10000/C62</f>
        <v>-0.04637815066511203</v>
      </c>
      <c r="D111">
        <f>D71*10000/D62</f>
        <v>-0.03589981593089281</v>
      </c>
      <c r="E111">
        <f>E71*10000/E62</f>
        <v>0.001498152741923355</v>
      </c>
      <c r="F111">
        <f>F71*10000/F62</f>
        <v>-0.03117836074730728</v>
      </c>
      <c r="G111">
        <f>AVERAGE(C111:E111)</f>
        <v>-0.02692660461802716</v>
      </c>
      <c r="H111">
        <f>STDEV(C111:E111)</f>
        <v>0.02516791604264509</v>
      </c>
      <c r="I111">
        <f>(B111*B4+C111*C4+D111*D4+E111*E4+F111*F4)/SUM(B4:F4)</f>
        <v>-0.026911401364354954</v>
      </c>
    </row>
    <row r="112" spans="1:9" ht="12.75">
      <c r="A112" t="s">
        <v>76</v>
      </c>
      <c r="B112">
        <f>B72*10000/B62</f>
        <v>-0.059234726937423626</v>
      </c>
      <c r="C112">
        <f>C72*10000/C62</f>
        <v>-0.030696258641483207</v>
      </c>
      <c r="D112">
        <f>D72*10000/D62</f>
        <v>-0.048228915221446025</v>
      </c>
      <c r="E112">
        <f>E72*10000/E62</f>
        <v>-0.04166469927237563</v>
      </c>
      <c r="F112">
        <f>F72*10000/F62</f>
        <v>-0.04416817082340035</v>
      </c>
      <c r="G112">
        <f>AVERAGE(C112:E112)</f>
        <v>-0.04019662437843496</v>
      </c>
      <c r="H112">
        <f>STDEV(C112:E112)</f>
        <v>0.008858044062229127</v>
      </c>
      <c r="I112">
        <f>(B112*B4+C112*C4+D112*D4+E112*E4+F112*F4)/SUM(B4:F4)</f>
        <v>-0.04348489613086091</v>
      </c>
    </row>
    <row r="113" spans="1:9" ht="12.75">
      <c r="A113" t="s">
        <v>77</v>
      </c>
      <c r="B113">
        <f>B73*10000/B62</f>
        <v>0.03874742385692168</v>
      </c>
      <c r="C113">
        <f>C73*10000/C62</f>
        <v>0.030447414183593625</v>
      </c>
      <c r="D113">
        <f>D73*10000/D62</f>
        <v>0.03289322835870271</v>
      </c>
      <c r="E113">
        <f>E73*10000/E62</f>
        <v>0.024556086483020673</v>
      </c>
      <c r="F113">
        <f>F73*10000/F62</f>
        <v>0.003462550990053935</v>
      </c>
      <c r="G113">
        <f>AVERAGE(C113:E113)</f>
        <v>0.029298909675105667</v>
      </c>
      <c r="H113">
        <f>STDEV(C113:E113)</f>
        <v>0.004285589879856191</v>
      </c>
      <c r="I113">
        <f>(B113*B4+C113*C4+D113*D4+E113*E4+F113*F4)/SUM(B4:F4)</f>
        <v>0.027217979398320897</v>
      </c>
    </row>
    <row r="114" spans="1:11" ht="12.75">
      <c r="A114" t="s">
        <v>78</v>
      </c>
      <c r="B114">
        <f>B74*10000/B62</f>
        <v>-0.20137614894722838</v>
      </c>
      <c r="C114">
        <f>C74*10000/C62</f>
        <v>-0.19936265227767785</v>
      </c>
      <c r="D114">
        <f>D74*10000/D62</f>
        <v>-0.19399613512164757</v>
      </c>
      <c r="E114">
        <f>E74*10000/E62</f>
        <v>-0.1854875529034814</v>
      </c>
      <c r="F114">
        <f>F74*10000/F62</f>
        <v>-0.15844019615409277</v>
      </c>
      <c r="G114">
        <f>AVERAGE(C114:E114)</f>
        <v>-0.1929487801009356</v>
      </c>
      <c r="H114">
        <f>STDEV(C114:E114)</f>
        <v>0.006996592746868061</v>
      </c>
      <c r="I114">
        <f>(B114*B4+C114*C4+D114*D4+E114*E4+F114*F4)/SUM(B4:F4)</f>
        <v>-0.18956193044637423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-0.0015602841971271784</v>
      </c>
      <c r="C115">
        <f>C75*10000/C62</f>
        <v>-0.00862092659790115</v>
      </c>
      <c r="D115">
        <f>D75*10000/D62</f>
        <v>-0.003137480187538684</v>
      </c>
      <c r="E115">
        <f>E75*10000/E62</f>
        <v>-0.007846987593019838</v>
      </c>
      <c r="F115">
        <f>F75*10000/F62</f>
        <v>-0.006197974157766947</v>
      </c>
      <c r="G115">
        <f>AVERAGE(C115:E115)</f>
        <v>-0.006535131459486557</v>
      </c>
      <c r="H115">
        <f>STDEV(C115:E115)</f>
        <v>0.0029677889109816936</v>
      </c>
      <c r="I115">
        <f>(B115*B4+C115*C4+D115*D4+E115*E4+F115*F4)/SUM(B4:F4)</f>
        <v>-0.005769524376202253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-25.30347851341903</v>
      </c>
      <c r="C122">
        <f>C82*10000/C62</f>
        <v>-5.513030276696455</v>
      </c>
      <c r="D122">
        <f>D82*10000/D62</f>
        <v>2.310812642837497</v>
      </c>
      <c r="E122">
        <f>E82*10000/E62</f>
        <v>6.64539709350716</v>
      </c>
      <c r="F122">
        <f>F82*10000/F62</f>
        <v>22.20278689959801</v>
      </c>
      <c r="G122">
        <f>AVERAGE(C122:E122)</f>
        <v>1.1477264865494008</v>
      </c>
      <c r="H122">
        <f>STDEV(C122:E122)</f>
        <v>6.1620951051035275</v>
      </c>
      <c r="I122">
        <f>(B122*B4+C122*C4+D122*D4+E122*E4+F122*F4)/SUM(B4:F4)</f>
        <v>0.1272772339820299</v>
      </c>
    </row>
    <row r="123" spans="1:9" ht="12.75">
      <c r="A123" t="s">
        <v>82</v>
      </c>
      <c r="B123">
        <f>B83*10000/B62</f>
        <v>-3.4602190712190892</v>
      </c>
      <c r="C123">
        <f>C83*10000/C62</f>
        <v>-3.3586284588487687</v>
      </c>
      <c r="D123">
        <f>D83*10000/D62</f>
        <v>-4.348914443318116</v>
      </c>
      <c r="E123">
        <f>E83*10000/E62</f>
        <v>-3.2566474674157777</v>
      </c>
      <c r="F123">
        <f>F83*10000/F62</f>
        <v>-2.058840909305347</v>
      </c>
      <c r="G123">
        <f>AVERAGE(C123:E123)</f>
        <v>-3.6547301231942213</v>
      </c>
      <c r="H123">
        <f>STDEV(C123:E123)</f>
        <v>0.6033398158441196</v>
      </c>
      <c r="I123">
        <f>(B123*B4+C123*C4+D123*D4+E123*E4+F123*F4)/SUM(B4:F4)</f>
        <v>-3.413461791115029</v>
      </c>
    </row>
    <row r="124" spans="1:9" ht="12.75">
      <c r="A124" t="s">
        <v>83</v>
      </c>
      <c r="B124">
        <f>B84*10000/B62</f>
        <v>2.2573466705099725</v>
      </c>
      <c r="C124">
        <f>C84*10000/C62</f>
        <v>0.6128352390129073</v>
      </c>
      <c r="D124">
        <f>D84*10000/D62</f>
        <v>0.8861740588384805</v>
      </c>
      <c r="E124">
        <f>E84*10000/E62</f>
        <v>-1.1874938251083287</v>
      </c>
      <c r="F124">
        <f>F84*10000/F62</f>
        <v>0.32734697453015277</v>
      </c>
      <c r="G124">
        <f>AVERAGE(C124:E124)</f>
        <v>0.10383849091435304</v>
      </c>
      <c r="H124">
        <f>STDEV(C124:E124)</f>
        <v>1.1266467460607548</v>
      </c>
      <c r="I124">
        <f>(B124*B4+C124*C4+D124*D4+E124*E4+F124*F4)/SUM(B4:F4)</f>
        <v>0.44556244623708136</v>
      </c>
    </row>
    <row r="125" spans="1:9" ht="12.75">
      <c r="A125" t="s">
        <v>84</v>
      </c>
      <c r="B125">
        <f>B85*10000/B62</f>
        <v>-1.6332865950748834</v>
      </c>
      <c r="C125">
        <f>C85*10000/C62</f>
        <v>-0.6845467227352189</v>
      </c>
      <c r="D125">
        <f>D85*10000/D62</f>
        <v>-0.67064095582238</v>
      </c>
      <c r="E125">
        <f>E85*10000/E62</f>
        <v>0.10148793006113004</v>
      </c>
      <c r="F125">
        <f>F85*10000/F62</f>
        <v>-1.2482987284557194</v>
      </c>
      <c r="G125">
        <f>AVERAGE(C125:E125)</f>
        <v>-0.41789991616548966</v>
      </c>
      <c r="H125">
        <f>STDEV(C125:E125)</f>
        <v>0.4498568035434204</v>
      </c>
      <c r="I125">
        <f>(B125*B4+C125*C4+D125*D4+E125*E4+F125*F4)/SUM(B4:F4)</f>
        <v>-0.704798207145611</v>
      </c>
    </row>
    <row r="126" spans="1:9" ht="12.75">
      <c r="A126" t="s">
        <v>85</v>
      </c>
      <c r="B126">
        <f>B86*10000/B62</f>
        <v>0.2537752106671129</v>
      </c>
      <c r="C126">
        <f>C86*10000/C62</f>
        <v>0.28132685005876723</v>
      </c>
      <c r="D126">
        <f>D86*10000/D62</f>
        <v>-0.06599177236209877</v>
      </c>
      <c r="E126">
        <f>E86*10000/E62</f>
        <v>0.1569030785766691</v>
      </c>
      <c r="F126">
        <f>F86*10000/F62</f>
        <v>1.851651211368468</v>
      </c>
      <c r="G126">
        <f>AVERAGE(C126:E126)</f>
        <v>0.12407938542444585</v>
      </c>
      <c r="H126">
        <f>STDEV(C126:E126)</f>
        <v>0.17597045915208467</v>
      </c>
      <c r="I126">
        <f>(B126*B4+C126*C4+D126*D4+E126*E4+F126*F4)/SUM(B4:F4)</f>
        <v>0.3735156442863567</v>
      </c>
    </row>
    <row r="127" spans="1:9" ht="12.75">
      <c r="A127" t="s">
        <v>86</v>
      </c>
      <c r="B127">
        <f>B87*10000/B62</f>
        <v>-0.16962269252686293</v>
      </c>
      <c r="C127">
        <f>C87*10000/C62</f>
        <v>-0.24581829047945625</v>
      </c>
      <c r="D127">
        <f>D87*10000/D62</f>
        <v>-0.2701062936347471</v>
      </c>
      <c r="E127">
        <f>E87*10000/E62</f>
        <v>-0.05619504507662604</v>
      </c>
      <c r="F127">
        <f>F87*10000/F62</f>
        <v>-0.053280219137205515</v>
      </c>
      <c r="G127">
        <f>AVERAGE(C127:E127)</f>
        <v>-0.19070654306360976</v>
      </c>
      <c r="H127">
        <f>STDEV(C127:E127)</f>
        <v>0.11712166363378138</v>
      </c>
      <c r="I127">
        <f>(B127*B4+C127*C4+D127*D4+E127*E4+F127*F4)/SUM(B4:F4)</f>
        <v>-0.16929600696937688</v>
      </c>
    </row>
    <row r="128" spans="1:9" ht="12.75">
      <c r="A128" t="s">
        <v>87</v>
      </c>
      <c r="B128">
        <f>B88*10000/B62</f>
        <v>0.24744365899600484</v>
      </c>
      <c r="C128">
        <f>C88*10000/C62</f>
        <v>0.3502570659693228</v>
      </c>
      <c r="D128">
        <f>D88*10000/D62</f>
        <v>0.20780794272010755</v>
      </c>
      <c r="E128">
        <f>E88*10000/E62</f>
        <v>-0.014152071422105573</v>
      </c>
      <c r="F128">
        <f>F88*10000/F62</f>
        <v>-0.17371499211182295</v>
      </c>
      <c r="G128">
        <f>AVERAGE(C128:E128)</f>
        <v>0.18130431242244158</v>
      </c>
      <c r="H128">
        <f>STDEV(C128:E128)</f>
        <v>0.18364459335305186</v>
      </c>
      <c r="I128">
        <f>(B128*B4+C128*C4+D128*D4+E128*E4+F128*F4)/SUM(B4:F4)</f>
        <v>0.14347484013421788</v>
      </c>
    </row>
    <row r="129" spans="1:9" ht="12.75">
      <c r="A129" t="s">
        <v>88</v>
      </c>
      <c r="B129">
        <f>B89*10000/B62</f>
        <v>-0.10480881228960255</v>
      </c>
      <c r="C129">
        <f>C89*10000/C62</f>
        <v>0.07134994984973658</v>
      </c>
      <c r="D129">
        <f>D89*10000/D62</f>
        <v>-0.039087151189352444</v>
      </c>
      <c r="E129">
        <f>E89*10000/E62</f>
        <v>-0.01952353153589269</v>
      </c>
      <c r="F129">
        <f>F89*10000/F62</f>
        <v>-0.09548011699840664</v>
      </c>
      <c r="G129">
        <f>AVERAGE(C129:E129)</f>
        <v>0.004246422374830482</v>
      </c>
      <c r="H129">
        <f>STDEV(C129:E129)</f>
        <v>0.058930860787603616</v>
      </c>
      <c r="I129">
        <f>(B129*B4+C129*C4+D129*D4+E129*E4+F129*F4)/SUM(B4:F4)</f>
        <v>-0.024867673876013612</v>
      </c>
    </row>
    <row r="130" spans="1:9" ht="12.75">
      <c r="A130" t="s">
        <v>89</v>
      </c>
      <c r="B130">
        <f>B90*10000/B62</f>
        <v>0.1309494160175248</v>
      </c>
      <c r="C130">
        <f>C90*10000/C62</f>
        <v>0.04722205319869179</v>
      </c>
      <c r="D130">
        <f>D90*10000/D62</f>
        <v>-0.08895210345722558</v>
      </c>
      <c r="E130">
        <f>E90*10000/E62</f>
        <v>-0.1283393383776022</v>
      </c>
      <c r="F130">
        <f>F90*10000/F62</f>
        <v>0.33495523991360315</v>
      </c>
      <c r="G130">
        <f>AVERAGE(C130:E130)</f>
        <v>-0.05668979621204533</v>
      </c>
      <c r="H130">
        <f>STDEV(C130:E130)</f>
        <v>0.09211999188361891</v>
      </c>
      <c r="I130">
        <f>(B130*B4+C130*C4+D130*D4+E130*E4+F130*F4)/SUM(B4:F4)</f>
        <v>0.022775848995478777</v>
      </c>
    </row>
    <row r="131" spans="1:9" ht="12.75">
      <c r="A131" t="s">
        <v>90</v>
      </c>
      <c r="B131">
        <f>B91*10000/B62</f>
        <v>0.001370540476530984</v>
      </c>
      <c r="C131">
        <f>C91*10000/C62</f>
        <v>0.013805082462970759</v>
      </c>
      <c r="D131">
        <f>D91*10000/D62</f>
        <v>-0.004400339397866685</v>
      </c>
      <c r="E131">
        <f>E91*10000/E62</f>
        <v>0.008192457305530965</v>
      </c>
      <c r="F131">
        <f>F91*10000/F62</f>
        <v>-0.0013976079426897886</v>
      </c>
      <c r="G131">
        <f>AVERAGE(C131:E131)</f>
        <v>0.005865733456878346</v>
      </c>
      <c r="H131">
        <f>STDEV(C131:E131)</f>
        <v>0.009323067048116791</v>
      </c>
      <c r="I131">
        <f>(B131*B4+C131*C4+D131*D4+E131*E4+F131*F4)/SUM(B4:F4)</f>
        <v>0.004244970482715456</v>
      </c>
    </row>
    <row r="132" spans="1:9" ht="12.75">
      <c r="A132" t="s">
        <v>91</v>
      </c>
      <c r="B132">
        <f>B92*10000/B62</f>
        <v>0.05287000615816388</v>
      </c>
      <c r="C132">
        <f>C92*10000/C62</f>
        <v>0.08321991781827674</v>
      </c>
      <c r="D132">
        <f>D92*10000/D62</f>
        <v>0.05936131524741804</v>
      </c>
      <c r="E132">
        <f>E92*10000/E62</f>
        <v>0.003727931306541751</v>
      </c>
      <c r="F132">
        <f>F92*10000/F62</f>
        <v>-0.0032687152582960535</v>
      </c>
      <c r="G132">
        <f>AVERAGE(C132:E132)</f>
        <v>0.04876972145741218</v>
      </c>
      <c r="H132">
        <f>STDEV(C132:E132)</f>
        <v>0.040790689797487276</v>
      </c>
      <c r="I132">
        <f>(B132*B4+C132*C4+D132*D4+E132*E4+F132*F4)/SUM(B4:F4)</f>
        <v>0.04241323299001998</v>
      </c>
    </row>
    <row r="133" spans="1:9" ht="12.75">
      <c r="A133" t="s">
        <v>92</v>
      </c>
      <c r="B133">
        <f>B93*10000/B62</f>
        <v>0.11122739922634903</v>
      </c>
      <c r="C133">
        <f>C93*10000/C62</f>
        <v>0.11779582546067582</v>
      </c>
      <c r="D133">
        <f>D93*10000/D62</f>
        <v>0.10862120857528139</v>
      </c>
      <c r="E133">
        <f>E93*10000/E62</f>
        <v>0.10264531704376888</v>
      </c>
      <c r="F133">
        <f>F93*10000/F62</f>
        <v>0.0826653174902369</v>
      </c>
      <c r="G133">
        <f>AVERAGE(C133:E133)</f>
        <v>0.10968745035990869</v>
      </c>
      <c r="H133">
        <f>STDEV(C133:E133)</f>
        <v>0.0076313255716260915</v>
      </c>
      <c r="I133">
        <f>(B133*B4+C133*C4+D133*D4+E133*E4+F133*F4)/SUM(B4:F4)</f>
        <v>0.1063023925492536</v>
      </c>
    </row>
    <row r="134" spans="1:9" ht="12.75">
      <c r="A134" t="s">
        <v>93</v>
      </c>
      <c r="B134">
        <f>B94*10000/B62</f>
        <v>0.00414421199191132</v>
      </c>
      <c r="C134">
        <f>C94*10000/C62</f>
        <v>0.003954808375729564</v>
      </c>
      <c r="D134">
        <f>D94*10000/D62</f>
        <v>-0.010738146301049896</v>
      </c>
      <c r="E134">
        <f>E94*10000/E62</f>
        <v>-0.0028706766052718504</v>
      </c>
      <c r="F134">
        <f>F94*10000/F62</f>
        <v>-0.019052250184888004</v>
      </c>
      <c r="G134">
        <f>AVERAGE(C134:E134)</f>
        <v>-0.0032180048435307275</v>
      </c>
      <c r="H134">
        <f>STDEV(C134:E134)</f>
        <v>0.007352632655198602</v>
      </c>
      <c r="I134">
        <f>(B134*B4+C134*C4+D134*D4+E134*E4+F134*F4)/SUM(B4:F4)</f>
        <v>-0.004265469500789859</v>
      </c>
    </row>
    <row r="135" spans="1:9" ht="12.75">
      <c r="A135" t="s">
        <v>94</v>
      </c>
      <c r="B135">
        <f>B95*10000/B62</f>
        <v>-0.0024424244393203027</v>
      </c>
      <c r="C135">
        <f>C95*10000/C62</f>
        <v>-0.0033177601634844732</v>
      </c>
      <c r="D135">
        <f>D95*10000/D62</f>
        <v>0.0017326317155417876</v>
      </c>
      <c r="E135">
        <f>E95*10000/E62</f>
        <v>-0.0025767583148788003</v>
      </c>
      <c r="F135">
        <f>F95*10000/F62</f>
        <v>-0.0028110684541742845</v>
      </c>
      <c r="G135">
        <f>AVERAGE(C135:E135)</f>
        <v>-0.001387295587607162</v>
      </c>
      <c r="H135">
        <f>STDEV(C135:E135)</f>
        <v>0.0027272203280281487</v>
      </c>
      <c r="I135">
        <f>(B135*B4+C135*C4+D135*D4+E135*E4+F135*F4)/SUM(B4:F4)</f>
        <v>-0.0017303084666231191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2005-02-01T10:37:23Z</cp:lastPrinted>
  <dcterms:created xsi:type="dcterms:W3CDTF">2005-02-01T10:36:58Z</dcterms:created>
  <dcterms:modified xsi:type="dcterms:W3CDTF">2005-02-01T17:52:08Z</dcterms:modified>
  <cp:category/>
  <cp:version/>
  <cp:contentType/>
  <cp:contentStatus/>
</cp:coreProperties>
</file>