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<sst xmlns="http://schemas.openxmlformats.org/spreadsheetml/2006/main" count="204" uniqueCount="98">
  <si>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03/02/2005       06:50:50</t>
  </si>
  <si>
    <t>LISSNER</t>
  </si>
  <si>
    <t>HCMQAP483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</si>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</sst>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73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-0.003752</v>
      </c>
      <c r="D4" s="12">
        <v>-0.003751</v>
      </c>
      <c r="E4" s="12">
        <v>-0.003753</v>
      </c>
      <c r="F4" s="24">
        <v>-0.002082</v>
      </c>
      <c r="G4" s="34">
        <v>-0.011697</v>
      </c>
    </row>
    <row r="5" spans="1:7" ht="12.75" thickBot="1">
      <c r="A5" s="44" t="s">
        <v>13</v>
      </c>
      <c r="B5" s="45">
        <v>-0.319374</v>
      </c>
      <c r="C5" s="46">
        <v>0.09733</v>
      </c>
      <c r="D5" s="46">
        <v>1.407655</v>
      </c>
      <c r="E5" s="46">
        <v>-0.692641</v>
      </c>
      <c r="F5" s="47">
        <v>-1.063448</v>
      </c>
      <c r="G5" s="48">
        <v>8.585386</v>
      </c>
    </row>
    <row r="6" spans="1:7" ht="12.75" thickTop="1">
      <c r="A6" s="6" t="s">
        <v>14</v>
      </c>
      <c r="B6" s="39">
        <v>-134.8193</v>
      </c>
      <c r="C6" s="40">
        <v>78.24268</v>
      </c>
      <c r="D6" s="40">
        <v>-10.64572</v>
      </c>
      <c r="E6" s="40">
        <v>107.5264</v>
      </c>
      <c r="F6" s="41">
        <v>-169.3692</v>
      </c>
      <c r="G6" s="42">
        <v>0.0006381983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5.268638</v>
      </c>
      <c r="C8" s="13">
        <v>-0.6915108</v>
      </c>
      <c r="D8" s="13">
        <v>0.5129174</v>
      </c>
      <c r="E8" s="13">
        <v>1.105447</v>
      </c>
      <c r="F8" s="25">
        <v>0.05046056</v>
      </c>
      <c r="G8" s="35">
        <v>0.9927539</v>
      </c>
    </row>
    <row r="9" spans="1:7" ht="12">
      <c r="A9" s="20" t="s">
        <v>17</v>
      </c>
      <c r="B9" s="29">
        <v>0.1800233</v>
      </c>
      <c r="C9" s="13">
        <v>1.318054</v>
      </c>
      <c r="D9" s="13">
        <v>0.623118</v>
      </c>
      <c r="E9" s="13">
        <v>-0.4188296</v>
      </c>
      <c r="F9" s="25">
        <v>-0.3784498</v>
      </c>
      <c r="G9" s="35">
        <v>0.3417919</v>
      </c>
    </row>
    <row r="10" spans="1:7" ht="12">
      <c r="A10" s="20" t="s">
        <v>18</v>
      </c>
      <c r="B10" s="29">
        <v>-0.4556766</v>
      </c>
      <c r="C10" s="13">
        <v>0.7125006</v>
      </c>
      <c r="D10" s="13">
        <v>0.2636914</v>
      </c>
      <c r="E10" s="13">
        <v>0.05895819</v>
      </c>
      <c r="F10" s="25">
        <v>-2.193925</v>
      </c>
      <c r="G10" s="35">
        <v>-0.1098939</v>
      </c>
    </row>
    <row r="11" spans="1:7" ht="12">
      <c r="A11" s="21" t="s">
        <v>19</v>
      </c>
      <c r="B11" s="31">
        <v>4.210369</v>
      </c>
      <c r="C11" s="15">
        <v>2.400292</v>
      </c>
      <c r="D11" s="15">
        <v>3.031205</v>
      </c>
      <c r="E11" s="15">
        <v>2.144805</v>
      </c>
      <c r="F11" s="27">
        <v>14.44202</v>
      </c>
      <c r="G11" s="37">
        <v>4.360274</v>
      </c>
    </row>
    <row r="12" spans="1:7" ht="12">
      <c r="A12" s="20" t="s">
        <v>20</v>
      </c>
      <c r="B12" s="29">
        <v>0.4049907</v>
      </c>
      <c r="C12" s="13">
        <v>0.05605844</v>
      </c>
      <c r="D12" s="13">
        <v>0.04011482</v>
      </c>
      <c r="E12" s="13">
        <v>0.1580132</v>
      </c>
      <c r="F12" s="25">
        <v>0.08876973</v>
      </c>
      <c r="G12" s="35">
        <v>0.1316639</v>
      </c>
    </row>
    <row r="13" spans="1:7" ht="12">
      <c r="A13" s="20" t="s">
        <v>21</v>
      </c>
      <c r="B13" s="29">
        <v>0.07906667</v>
      </c>
      <c r="C13" s="13">
        <v>0.1613447</v>
      </c>
      <c r="D13" s="13">
        <v>-0.05543794</v>
      </c>
      <c r="E13" s="13">
        <v>-0.146152</v>
      </c>
      <c r="F13" s="25">
        <v>-0.1231238</v>
      </c>
      <c r="G13" s="35">
        <v>-0.0146605</v>
      </c>
    </row>
    <row r="14" spans="1:7" ht="12">
      <c r="A14" s="20" t="s">
        <v>22</v>
      </c>
      <c r="B14" s="29">
        <v>0.004663499</v>
      </c>
      <c r="C14" s="13">
        <v>-0.00105265</v>
      </c>
      <c r="D14" s="13">
        <v>0.02653606</v>
      </c>
      <c r="E14" s="13">
        <v>-0.02628252</v>
      </c>
      <c r="F14" s="25">
        <v>0.1730352</v>
      </c>
      <c r="G14" s="35">
        <v>0.02357798</v>
      </c>
    </row>
    <row r="15" spans="1:7" ht="12">
      <c r="A15" s="21" t="s">
        <v>23</v>
      </c>
      <c r="B15" s="31">
        <v>-0.3103746</v>
      </c>
      <c r="C15" s="15">
        <v>-0.1389708</v>
      </c>
      <c r="D15" s="15">
        <v>-0.07677386</v>
      </c>
      <c r="E15" s="15">
        <v>-0.1871895</v>
      </c>
      <c r="F15" s="27">
        <v>-0.4220448</v>
      </c>
      <c r="G15" s="37">
        <v>-0.1982212</v>
      </c>
    </row>
    <row r="16" spans="1:7" ht="12">
      <c r="A16" s="20" t="s">
        <v>24</v>
      </c>
      <c r="B16" s="29">
        <v>0.0117143</v>
      </c>
      <c r="C16" s="13">
        <v>-0.004968366</v>
      </c>
      <c r="D16" s="13">
        <v>-0.003676797</v>
      </c>
      <c r="E16" s="13">
        <v>-0.01067536</v>
      </c>
      <c r="F16" s="25">
        <v>-0.001000646</v>
      </c>
      <c r="G16" s="35">
        <v>-0.003085879</v>
      </c>
    </row>
    <row r="17" spans="1:7" ht="12">
      <c r="A17" s="20" t="s">
        <v>25</v>
      </c>
      <c r="B17" s="29">
        <v>-0.04747183</v>
      </c>
      <c r="C17" s="13">
        <v>-0.04694125</v>
      </c>
      <c r="D17" s="13">
        <v>-0.0376704</v>
      </c>
      <c r="E17" s="13">
        <v>-0.03535156</v>
      </c>
      <c r="F17" s="25">
        <v>-0.03807163</v>
      </c>
      <c r="G17" s="35">
        <v>-0.04081351</v>
      </c>
    </row>
    <row r="18" spans="1:7" ht="12">
      <c r="A18" s="20" t="s">
        <v>26</v>
      </c>
      <c r="B18" s="29">
        <v>0.06039961</v>
      </c>
      <c r="C18" s="13">
        <v>0.005144659</v>
      </c>
      <c r="D18" s="13">
        <v>0.0291273</v>
      </c>
      <c r="E18" s="13">
        <v>-0.001975933</v>
      </c>
      <c r="F18" s="25">
        <v>0.01695021</v>
      </c>
      <c r="G18" s="35">
        <v>0.01878583</v>
      </c>
    </row>
    <row r="19" spans="1:7" ht="12">
      <c r="A19" s="21" t="s">
        <v>27</v>
      </c>
      <c r="B19" s="31">
        <v>-0.2103799</v>
      </c>
      <c r="C19" s="15">
        <v>-0.1881737</v>
      </c>
      <c r="D19" s="15">
        <v>-0.200565</v>
      </c>
      <c r="E19" s="15">
        <v>-0.1898916</v>
      </c>
      <c r="F19" s="27">
        <v>-0.1472879</v>
      </c>
      <c r="G19" s="37">
        <v>-0.1893246</v>
      </c>
    </row>
    <row r="20" spans="1:7" ht="12.75" thickBot="1">
      <c r="A20" s="44" t="s">
        <v>28</v>
      </c>
      <c r="B20" s="45">
        <v>-0.001567151</v>
      </c>
      <c r="C20" s="46">
        <v>-0.004908616</v>
      </c>
      <c r="D20" s="46">
        <v>-0.003058631</v>
      </c>
      <c r="E20" s="46">
        <v>-0.01036154</v>
      </c>
      <c r="F20" s="47">
        <v>-0.005931277</v>
      </c>
      <c r="G20" s="48">
        <v>-0.005428914</v>
      </c>
    </row>
    <row r="21" spans="1:7" ht="12.75" thickTop="1">
      <c r="A21" s="6" t="s">
        <v>29</v>
      </c>
      <c r="B21" s="39">
        <v>-13.42023</v>
      </c>
      <c r="C21" s="40">
        <v>32.76202</v>
      </c>
      <c r="D21" s="40">
        <v>13.74371</v>
      </c>
      <c r="E21" s="40">
        <v>8.634475</v>
      </c>
      <c r="F21" s="41">
        <v>-84.64786</v>
      </c>
      <c r="G21" s="43">
        <v>0.0202227</v>
      </c>
    </row>
    <row r="22" spans="1:7" ht="12">
      <c r="A22" s="20" t="s">
        <v>30</v>
      </c>
      <c r="B22" s="29">
        <v>-6.387479</v>
      </c>
      <c r="C22" s="13">
        <v>1.946595</v>
      </c>
      <c r="D22" s="13">
        <v>28.15318</v>
      </c>
      <c r="E22" s="13">
        <v>-13.85282</v>
      </c>
      <c r="F22" s="25">
        <v>-21.269</v>
      </c>
      <c r="G22" s="36">
        <v>0</v>
      </c>
    </row>
    <row r="23" spans="1:7" ht="12">
      <c r="A23" s="20" t="s">
        <v>31</v>
      </c>
      <c r="B23" s="29">
        <v>-1.811054</v>
      </c>
      <c r="C23" s="13">
        <v>0.6322174</v>
      </c>
      <c r="D23" s="13">
        <v>-1.512663</v>
      </c>
      <c r="E23" s="13">
        <v>-1.567532</v>
      </c>
      <c r="F23" s="25">
        <v>0.05582052</v>
      </c>
      <c r="G23" s="35">
        <v>-0.8437292</v>
      </c>
    </row>
    <row r="24" spans="1:7" ht="12">
      <c r="A24" s="20" t="s">
        <v>32</v>
      </c>
      <c r="B24" s="29">
        <v>2.118995</v>
      </c>
      <c r="C24" s="13">
        <v>3.158505</v>
      </c>
      <c r="D24" s="13">
        <v>4.898477</v>
      </c>
      <c r="E24" s="13">
        <v>3.04292</v>
      </c>
      <c r="F24" s="25">
        <v>4.680778</v>
      </c>
      <c r="G24" s="35">
        <v>3.601782</v>
      </c>
    </row>
    <row r="25" spans="1:7" ht="12">
      <c r="A25" s="20" t="s">
        <v>33</v>
      </c>
      <c r="B25" s="29">
        <v>-0.1656494</v>
      </c>
      <c r="C25" s="13">
        <v>0.3796775</v>
      </c>
      <c r="D25" s="13">
        <v>-0.6836574</v>
      </c>
      <c r="E25" s="13">
        <v>0.1156979</v>
      </c>
      <c r="F25" s="25">
        <v>-2.930378</v>
      </c>
      <c r="G25" s="35">
        <v>-0.4604156</v>
      </c>
    </row>
    <row r="26" spans="1:7" ht="12">
      <c r="A26" s="21" t="s">
        <v>34</v>
      </c>
      <c r="B26" s="31">
        <v>1.472977</v>
      </c>
      <c r="C26" s="15">
        <v>0.5024164</v>
      </c>
      <c r="D26" s="15">
        <v>1.252923</v>
      </c>
      <c r="E26" s="15">
        <v>0.558404</v>
      </c>
      <c r="F26" s="27">
        <v>1.097169</v>
      </c>
      <c r="G26" s="37">
        <v>0.9161472</v>
      </c>
    </row>
    <row r="27" spans="1:7" ht="12">
      <c r="A27" s="20" t="s">
        <v>35</v>
      </c>
      <c r="B27" s="29">
        <v>-0.0005815129</v>
      </c>
      <c r="C27" s="13">
        <v>-0.008846635</v>
      </c>
      <c r="D27" s="13">
        <v>0.2000976</v>
      </c>
      <c r="E27" s="13">
        <v>-0.00486205</v>
      </c>
      <c r="F27" s="25">
        <v>0.3635232</v>
      </c>
      <c r="G27" s="35">
        <v>0.09326027</v>
      </c>
    </row>
    <row r="28" spans="1:7" ht="12">
      <c r="A28" s="20" t="s">
        <v>36</v>
      </c>
      <c r="B28" s="29">
        <v>0.2381475</v>
      </c>
      <c r="C28" s="13">
        <v>0.381792</v>
      </c>
      <c r="D28" s="13">
        <v>0.3652107</v>
      </c>
      <c r="E28" s="13">
        <v>0.04039988</v>
      </c>
      <c r="F28" s="25">
        <v>-0.08592333</v>
      </c>
      <c r="G28" s="35">
        <v>0.212413</v>
      </c>
    </row>
    <row r="29" spans="1:7" ht="12">
      <c r="A29" s="20" t="s">
        <v>37</v>
      </c>
      <c r="B29" s="29">
        <v>-0.039336</v>
      </c>
      <c r="C29" s="13">
        <v>-0.05568518</v>
      </c>
      <c r="D29" s="13">
        <v>-0.04472948</v>
      </c>
      <c r="E29" s="13">
        <v>0.09251918</v>
      </c>
      <c r="F29" s="25">
        <v>-0.07524772</v>
      </c>
      <c r="G29" s="35">
        <v>-0.01763325</v>
      </c>
    </row>
    <row r="30" spans="1:7" ht="12">
      <c r="A30" s="21" t="s">
        <v>38</v>
      </c>
      <c r="B30" s="31">
        <v>0.2354765</v>
      </c>
      <c r="C30" s="15">
        <v>0.1753403</v>
      </c>
      <c r="D30" s="15">
        <v>0.1373162</v>
      </c>
      <c r="E30" s="15">
        <v>-0.02569432</v>
      </c>
      <c r="F30" s="27">
        <v>0.2120224</v>
      </c>
      <c r="G30" s="37">
        <v>0.1314413</v>
      </c>
    </row>
    <row r="31" spans="1:7" ht="12">
      <c r="A31" s="20" t="s">
        <v>39</v>
      </c>
      <c r="B31" s="29">
        <v>-0.01744252</v>
      </c>
      <c r="C31" s="13">
        <v>-0.0352322</v>
      </c>
      <c r="D31" s="13">
        <v>-0.008700261</v>
      </c>
      <c r="E31" s="13">
        <v>0.01019447</v>
      </c>
      <c r="F31" s="25">
        <v>0.02154433</v>
      </c>
      <c r="G31" s="35">
        <v>-0.007764512</v>
      </c>
    </row>
    <row r="32" spans="1:7" ht="12">
      <c r="A32" s="20" t="s">
        <v>40</v>
      </c>
      <c r="B32" s="29">
        <v>0.04050813</v>
      </c>
      <c r="C32" s="13">
        <v>0.06299231</v>
      </c>
      <c r="D32" s="13">
        <v>0.04420899</v>
      </c>
      <c r="E32" s="13">
        <v>-0.0006914795</v>
      </c>
      <c r="F32" s="25">
        <v>-0.03940458</v>
      </c>
      <c r="G32" s="35">
        <v>0.02622832</v>
      </c>
    </row>
    <row r="33" spans="1:7" ht="12">
      <c r="A33" s="20" t="s">
        <v>41</v>
      </c>
      <c r="B33" s="29">
        <v>0.1056866</v>
      </c>
      <c r="C33" s="13">
        <v>0.07113329</v>
      </c>
      <c r="D33" s="13">
        <v>0.1038379</v>
      </c>
      <c r="E33" s="13">
        <v>0.1012952</v>
      </c>
      <c r="F33" s="25">
        <v>0.1152187</v>
      </c>
      <c r="G33" s="35">
        <v>0.09714383</v>
      </c>
    </row>
    <row r="34" spans="1:7" ht="12">
      <c r="A34" s="21" t="s">
        <v>42</v>
      </c>
      <c r="B34" s="31">
        <v>0.004946585</v>
      </c>
      <c r="C34" s="15">
        <v>0.01367537</v>
      </c>
      <c r="D34" s="15">
        <v>0.008245924</v>
      </c>
      <c r="E34" s="15">
        <v>0.0001265502</v>
      </c>
      <c r="F34" s="27">
        <v>-0.03108614</v>
      </c>
      <c r="G34" s="37">
        <v>0.00188832</v>
      </c>
    </row>
    <row r="35" spans="1:7" ht="12.75" thickBot="1">
      <c r="A35" s="22" t="s">
        <v>43</v>
      </c>
      <c r="B35" s="32">
        <v>-0.0007547745</v>
      </c>
      <c r="C35" s="16">
        <v>-0.00168551</v>
      </c>
      <c r="D35" s="16">
        <v>-0.01066417</v>
      </c>
      <c r="E35" s="16">
        <v>-0.003589623</v>
      </c>
      <c r="F35" s="28">
        <v>-0.00210635</v>
      </c>
      <c r="G35" s="38">
        <v>-0.004223694</v>
      </c>
    </row>
    <row r="36" spans="1:7" ht="12">
      <c r="A36" s="4" t="s">
        <v>44</v>
      </c>
      <c r="B36" s="3">
        <v>19.91882</v>
      </c>
      <c r="C36" s="3">
        <v>19.92493</v>
      </c>
      <c r="D36" s="3">
        <v>19.94019</v>
      </c>
      <c r="E36" s="3">
        <v>19.94629</v>
      </c>
      <c r="F36" s="3">
        <v>19.96155</v>
      </c>
      <c r="G36" s="3"/>
    </row>
    <row r="37" spans="1:6" ht="12">
      <c r="A37" s="4" t="s">
        <v>45</v>
      </c>
      <c r="B37" s="2">
        <v>0.2227783</v>
      </c>
      <c r="C37" s="2">
        <v>0.1729329</v>
      </c>
      <c r="D37" s="2">
        <v>0.1495361</v>
      </c>
      <c r="E37" s="2">
        <v>0.130717</v>
      </c>
      <c r="F37" s="2">
        <v>0.1144409</v>
      </c>
    </row>
    <row r="38" spans="1:7" ht="12">
      <c r="A38" s="4" t="s">
        <v>53</v>
      </c>
      <c r="B38" s="2">
        <v>0.0002291781</v>
      </c>
      <c r="C38" s="2">
        <v>-0.0001330234</v>
      </c>
      <c r="D38" s="2">
        <v>1.80318E-05</v>
      </c>
      <c r="E38" s="2">
        <v>-0.0001827742</v>
      </c>
      <c r="F38" s="2">
        <v>0.0002876202</v>
      </c>
      <c r="G38" s="2">
        <v>0.0002774609</v>
      </c>
    </row>
    <row r="39" spans="1:7" ht="12.75" thickBot="1">
      <c r="A39" s="4" t="s">
        <v>54</v>
      </c>
      <c r="B39" s="2">
        <v>2.296078E-05</v>
      </c>
      <c r="C39" s="2">
        <v>-5.566955E-05</v>
      </c>
      <c r="D39" s="2">
        <v>-2.341508E-05</v>
      </c>
      <c r="E39" s="2">
        <v>-1.49318E-05</v>
      </c>
      <c r="F39" s="2">
        <v>0.0001445131</v>
      </c>
      <c r="G39" s="2">
        <v>0.001018083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3.117328</v>
      </c>
      <c r="F40" s="17" t="s">
        <v>48</v>
      </c>
      <c r="G40" s="8">
        <v>55.014603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0.003752</v>
      </c>
      <c r="D4">
        <v>0.003751</v>
      </c>
      <c r="E4">
        <v>0.003753</v>
      </c>
      <c r="F4">
        <v>0.002082</v>
      </c>
      <c r="G4">
        <v>0.011697</v>
      </c>
    </row>
    <row r="5" spans="1:7" ht="12.75">
      <c r="A5" t="s">
        <v>13</v>
      </c>
      <c r="B5">
        <v>-0.319374</v>
      </c>
      <c r="C5">
        <v>0.09733</v>
      </c>
      <c r="D5">
        <v>1.407655</v>
      </c>
      <c r="E5">
        <v>-0.692641</v>
      </c>
      <c r="F5">
        <v>-1.063448</v>
      </c>
      <c r="G5">
        <v>8.585386</v>
      </c>
    </row>
    <row r="6" spans="1:7" ht="12.75">
      <c r="A6" t="s">
        <v>14</v>
      </c>
      <c r="B6" s="49">
        <v>-134.8193</v>
      </c>
      <c r="C6" s="49">
        <v>78.24268</v>
      </c>
      <c r="D6" s="49">
        <v>-10.64572</v>
      </c>
      <c r="E6" s="49">
        <v>107.5264</v>
      </c>
      <c r="F6" s="49">
        <v>-169.3692</v>
      </c>
      <c r="G6" s="49">
        <v>0.0006381983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5.268638</v>
      </c>
      <c r="C8" s="49">
        <v>-0.6915108</v>
      </c>
      <c r="D8" s="49">
        <v>0.5129174</v>
      </c>
      <c r="E8" s="49">
        <v>1.105447</v>
      </c>
      <c r="F8" s="49">
        <v>0.05046056</v>
      </c>
      <c r="G8" s="49">
        <v>0.9927539</v>
      </c>
    </row>
    <row r="9" spans="1:7" ht="12.75">
      <c r="A9" t="s">
        <v>17</v>
      </c>
      <c r="B9" s="49">
        <v>0.1800233</v>
      </c>
      <c r="C9" s="49">
        <v>1.318054</v>
      </c>
      <c r="D9" s="49">
        <v>0.623118</v>
      </c>
      <c r="E9" s="49">
        <v>-0.4188296</v>
      </c>
      <c r="F9" s="49">
        <v>-0.3784498</v>
      </c>
      <c r="G9" s="49">
        <v>0.3417919</v>
      </c>
    </row>
    <row r="10" spans="1:7" ht="12.75">
      <c r="A10" t="s">
        <v>18</v>
      </c>
      <c r="B10" s="49">
        <v>-0.4556766</v>
      </c>
      <c r="C10" s="49">
        <v>0.7125006</v>
      </c>
      <c r="D10" s="49">
        <v>0.2636914</v>
      </c>
      <c r="E10" s="49">
        <v>0.05895819</v>
      </c>
      <c r="F10" s="49">
        <v>-2.193925</v>
      </c>
      <c r="G10" s="49">
        <v>-0.1098939</v>
      </c>
    </row>
    <row r="11" spans="1:7" ht="12.75">
      <c r="A11" t="s">
        <v>19</v>
      </c>
      <c r="B11" s="49">
        <v>4.210369</v>
      </c>
      <c r="C11" s="49">
        <v>2.400292</v>
      </c>
      <c r="D11" s="49">
        <v>3.031205</v>
      </c>
      <c r="E11" s="49">
        <v>2.144805</v>
      </c>
      <c r="F11" s="49">
        <v>14.44202</v>
      </c>
      <c r="G11" s="49">
        <v>4.360274</v>
      </c>
    </row>
    <row r="12" spans="1:7" ht="12.75">
      <c r="A12" t="s">
        <v>20</v>
      </c>
      <c r="B12" s="49">
        <v>0.4049907</v>
      </c>
      <c r="C12" s="49">
        <v>0.05605844</v>
      </c>
      <c r="D12" s="49">
        <v>0.04011482</v>
      </c>
      <c r="E12" s="49">
        <v>0.1580132</v>
      </c>
      <c r="F12" s="49">
        <v>0.08876973</v>
      </c>
      <c r="G12" s="49">
        <v>0.1316639</v>
      </c>
    </row>
    <row r="13" spans="1:7" ht="12.75">
      <c r="A13" t="s">
        <v>21</v>
      </c>
      <c r="B13" s="49">
        <v>0.07906667</v>
      </c>
      <c r="C13" s="49">
        <v>0.1613447</v>
      </c>
      <c r="D13" s="49">
        <v>-0.05543794</v>
      </c>
      <c r="E13" s="49">
        <v>-0.146152</v>
      </c>
      <c r="F13" s="49">
        <v>-0.1231238</v>
      </c>
      <c r="G13" s="49">
        <v>-0.0146605</v>
      </c>
    </row>
    <row r="14" spans="1:7" ht="12.75">
      <c r="A14" t="s">
        <v>22</v>
      </c>
      <c r="B14" s="49">
        <v>0.004663499</v>
      </c>
      <c r="C14" s="49">
        <v>-0.00105265</v>
      </c>
      <c r="D14" s="49">
        <v>0.02653606</v>
      </c>
      <c r="E14" s="49">
        <v>-0.02628252</v>
      </c>
      <c r="F14" s="49">
        <v>0.1730352</v>
      </c>
      <c r="G14" s="49">
        <v>0.02357798</v>
      </c>
    </row>
    <row r="15" spans="1:7" ht="12.75">
      <c r="A15" t="s">
        <v>23</v>
      </c>
      <c r="B15" s="49">
        <v>-0.3103746</v>
      </c>
      <c r="C15" s="49">
        <v>-0.1389708</v>
      </c>
      <c r="D15" s="49">
        <v>-0.07677386</v>
      </c>
      <c r="E15" s="49">
        <v>-0.1871895</v>
      </c>
      <c r="F15" s="49">
        <v>-0.4220448</v>
      </c>
      <c r="G15" s="49">
        <v>-0.1982212</v>
      </c>
    </row>
    <row r="16" spans="1:7" ht="12.75">
      <c r="A16" t="s">
        <v>24</v>
      </c>
      <c r="B16" s="49">
        <v>0.0117143</v>
      </c>
      <c r="C16" s="49">
        <v>-0.004968366</v>
      </c>
      <c r="D16" s="49">
        <v>-0.003676797</v>
      </c>
      <c r="E16" s="49">
        <v>-0.01067536</v>
      </c>
      <c r="F16" s="49">
        <v>-0.001000646</v>
      </c>
      <c r="G16" s="49">
        <v>-0.003085879</v>
      </c>
    </row>
    <row r="17" spans="1:7" ht="12.75">
      <c r="A17" t="s">
        <v>25</v>
      </c>
      <c r="B17" s="49">
        <v>-0.04747183</v>
      </c>
      <c r="C17" s="49">
        <v>-0.04694125</v>
      </c>
      <c r="D17" s="49">
        <v>-0.0376704</v>
      </c>
      <c r="E17" s="49">
        <v>-0.03535156</v>
      </c>
      <c r="F17" s="49">
        <v>-0.03807163</v>
      </c>
      <c r="G17" s="49">
        <v>-0.04081351</v>
      </c>
    </row>
    <row r="18" spans="1:7" ht="12.75">
      <c r="A18" t="s">
        <v>26</v>
      </c>
      <c r="B18" s="49">
        <v>0.06039961</v>
      </c>
      <c r="C18" s="49">
        <v>0.005144659</v>
      </c>
      <c r="D18" s="49">
        <v>0.0291273</v>
      </c>
      <c r="E18" s="49">
        <v>-0.001975933</v>
      </c>
      <c r="F18" s="49">
        <v>0.01695021</v>
      </c>
      <c r="G18" s="49">
        <v>0.01878583</v>
      </c>
    </row>
    <row r="19" spans="1:7" ht="12.75">
      <c r="A19" t="s">
        <v>27</v>
      </c>
      <c r="B19" s="49">
        <v>-0.2103799</v>
      </c>
      <c r="C19" s="49">
        <v>-0.1881737</v>
      </c>
      <c r="D19" s="49">
        <v>-0.200565</v>
      </c>
      <c r="E19" s="49">
        <v>-0.1898916</v>
      </c>
      <c r="F19" s="49">
        <v>-0.1472879</v>
      </c>
      <c r="G19" s="49">
        <v>-0.1893246</v>
      </c>
    </row>
    <row r="20" spans="1:7" ht="12.75">
      <c r="A20" t="s">
        <v>28</v>
      </c>
      <c r="B20" s="49">
        <v>-0.001567151</v>
      </c>
      <c r="C20" s="49">
        <v>-0.004908616</v>
      </c>
      <c r="D20" s="49">
        <v>-0.003058631</v>
      </c>
      <c r="E20" s="49">
        <v>-0.01036154</v>
      </c>
      <c r="F20" s="49">
        <v>-0.005931277</v>
      </c>
      <c r="G20" s="49">
        <v>-0.005428914</v>
      </c>
    </row>
    <row r="21" spans="1:7" ht="12.75">
      <c r="A21" t="s">
        <v>29</v>
      </c>
      <c r="B21" s="49">
        <v>-13.42023</v>
      </c>
      <c r="C21" s="49">
        <v>32.76202</v>
      </c>
      <c r="D21" s="49">
        <v>13.74371</v>
      </c>
      <c r="E21" s="49">
        <v>8.634475</v>
      </c>
      <c r="F21" s="49">
        <v>-84.64786</v>
      </c>
      <c r="G21" s="49">
        <v>0.0202227</v>
      </c>
    </row>
    <row r="22" spans="1:7" ht="12.75">
      <c r="A22" t="s">
        <v>30</v>
      </c>
      <c r="B22" s="49">
        <v>-6.387479</v>
      </c>
      <c r="C22" s="49">
        <v>1.946595</v>
      </c>
      <c r="D22" s="49">
        <v>28.15318</v>
      </c>
      <c r="E22" s="49">
        <v>-13.85282</v>
      </c>
      <c r="F22" s="49">
        <v>-21.269</v>
      </c>
      <c r="G22" s="49">
        <v>0</v>
      </c>
    </row>
    <row r="23" spans="1:7" ht="12.75">
      <c r="A23" t="s">
        <v>31</v>
      </c>
      <c r="B23" s="49">
        <v>-1.811054</v>
      </c>
      <c r="C23" s="49">
        <v>0.6322174</v>
      </c>
      <c r="D23" s="49">
        <v>-1.512663</v>
      </c>
      <c r="E23" s="49">
        <v>-1.567532</v>
      </c>
      <c r="F23" s="49">
        <v>0.05582052</v>
      </c>
      <c r="G23" s="49">
        <v>-0.8437292</v>
      </c>
    </row>
    <row r="24" spans="1:7" ht="12.75">
      <c r="A24" t="s">
        <v>32</v>
      </c>
      <c r="B24" s="49">
        <v>2.118995</v>
      </c>
      <c r="C24" s="49">
        <v>3.158505</v>
      </c>
      <c r="D24" s="49">
        <v>4.898477</v>
      </c>
      <c r="E24" s="49">
        <v>3.04292</v>
      </c>
      <c r="F24" s="49">
        <v>4.680778</v>
      </c>
      <c r="G24" s="49">
        <v>3.601782</v>
      </c>
    </row>
    <row r="25" spans="1:7" ht="12.75">
      <c r="A25" t="s">
        <v>33</v>
      </c>
      <c r="B25" s="49">
        <v>-0.1656494</v>
      </c>
      <c r="C25" s="49">
        <v>0.3796775</v>
      </c>
      <c r="D25" s="49">
        <v>-0.6836574</v>
      </c>
      <c r="E25" s="49">
        <v>0.1156979</v>
      </c>
      <c r="F25" s="49">
        <v>-2.930378</v>
      </c>
      <c r="G25" s="49">
        <v>-0.4604156</v>
      </c>
    </row>
    <row r="26" spans="1:7" ht="12.75">
      <c r="A26" t="s">
        <v>34</v>
      </c>
      <c r="B26" s="49">
        <v>1.472977</v>
      </c>
      <c r="C26" s="49">
        <v>0.5024164</v>
      </c>
      <c r="D26" s="49">
        <v>1.252923</v>
      </c>
      <c r="E26" s="49">
        <v>0.558404</v>
      </c>
      <c r="F26" s="49">
        <v>1.097169</v>
      </c>
      <c r="G26" s="49">
        <v>0.9161472</v>
      </c>
    </row>
    <row r="27" spans="1:7" ht="12.75">
      <c r="A27" t="s">
        <v>35</v>
      </c>
      <c r="B27" s="49">
        <v>-0.0005815129</v>
      </c>
      <c r="C27" s="49">
        <v>-0.008846635</v>
      </c>
      <c r="D27" s="49">
        <v>0.2000976</v>
      </c>
      <c r="E27" s="49">
        <v>-0.00486205</v>
      </c>
      <c r="F27" s="49">
        <v>0.3635232</v>
      </c>
      <c r="G27" s="49">
        <v>0.09326027</v>
      </c>
    </row>
    <row r="28" spans="1:7" ht="12.75">
      <c r="A28" t="s">
        <v>36</v>
      </c>
      <c r="B28" s="49">
        <v>0.2381475</v>
      </c>
      <c r="C28" s="49">
        <v>0.381792</v>
      </c>
      <c r="D28" s="49">
        <v>0.3652107</v>
      </c>
      <c r="E28" s="49">
        <v>0.04039988</v>
      </c>
      <c r="F28" s="49">
        <v>-0.08592333</v>
      </c>
      <c r="G28" s="49">
        <v>0.212413</v>
      </c>
    </row>
    <row r="29" spans="1:7" ht="12.75">
      <c r="A29" t="s">
        <v>37</v>
      </c>
      <c r="B29" s="49">
        <v>-0.039336</v>
      </c>
      <c r="C29" s="49">
        <v>-0.05568518</v>
      </c>
      <c r="D29" s="49">
        <v>-0.04472948</v>
      </c>
      <c r="E29" s="49">
        <v>0.09251918</v>
      </c>
      <c r="F29" s="49">
        <v>-0.07524772</v>
      </c>
      <c r="G29" s="49">
        <v>-0.01763325</v>
      </c>
    </row>
    <row r="30" spans="1:7" ht="12.75">
      <c r="A30" t="s">
        <v>38</v>
      </c>
      <c r="B30" s="49">
        <v>0.2354765</v>
      </c>
      <c r="C30" s="49">
        <v>0.1753403</v>
      </c>
      <c r="D30" s="49">
        <v>0.1373162</v>
      </c>
      <c r="E30" s="49">
        <v>-0.02569432</v>
      </c>
      <c r="F30" s="49">
        <v>0.2120224</v>
      </c>
      <c r="G30" s="49">
        <v>0.1314413</v>
      </c>
    </row>
    <row r="31" spans="1:7" ht="12.75">
      <c r="A31" t="s">
        <v>39</v>
      </c>
      <c r="B31" s="49">
        <v>-0.01744252</v>
      </c>
      <c r="C31" s="49">
        <v>-0.0352322</v>
      </c>
      <c r="D31" s="49">
        <v>-0.008700261</v>
      </c>
      <c r="E31" s="49">
        <v>0.01019447</v>
      </c>
      <c r="F31" s="49">
        <v>0.02154433</v>
      </c>
      <c r="G31" s="49">
        <v>-0.007764512</v>
      </c>
    </row>
    <row r="32" spans="1:7" ht="12.75">
      <c r="A32" t="s">
        <v>40</v>
      </c>
      <c r="B32" s="49">
        <v>0.04050813</v>
      </c>
      <c r="C32" s="49">
        <v>0.06299231</v>
      </c>
      <c r="D32" s="49">
        <v>0.04420899</v>
      </c>
      <c r="E32" s="49">
        <v>-0.0006914795</v>
      </c>
      <c r="F32" s="49">
        <v>-0.03940458</v>
      </c>
      <c r="G32" s="49">
        <v>0.02622832</v>
      </c>
    </row>
    <row r="33" spans="1:7" ht="12.75">
      <c r="A33" t="s">
        <v>41</v>
      </c>
      <c r="B33" s="49">
        <v>0.1056866</v>
      </c>
      <c r="C33" s="49">
        <v>0.07113329</v>
      </c>
      <c r="D33" s="49">
        <v>0.1038379</v>
      </c>
      <c r="E33" s="49">
        <v>0.1012952</v>
      </c>
      <c r="F33" s="49">
        <v>0.1152187</v>
      </c>
      <c r="G33" s="49">
        <v>0.09714383</v>
      </c>
    </row>
    <row r="34" spans="1:7" ht="12.75">
      <c r="A34" t="s">
        <v>42</v>
      </c>
      <c r="B34" s="49">
        <v>0.004946585</v>
      </c>
      <c r="C34" s="49">
        <v>0.01367537</v>
      </c>
      <c r="D34" s="49">
        <v>0.008245924</v>
      </c>
      <c r="E34" s="49">
        <v>0.0001265502</v>
      </c>
      <c r="F34" s="49">
        <v>-0.03108614</v>
      </c>
      <c r="G34" s="49">
        <v>0.00188832</v>
      </c>
    </row>
    <row r="35" spans="1:7" ht="12.75">
      <c r="A35" t="s">
        <v>43</v>
      </c>
      <c r="B35" s="49">
        <v>-0.0007547745</v>
      </c>
      <c r="C35" s="49">
        <v>-0.00168551</v>
      </c>
      <c r="D35" s="49">
        <v>-0.01066417</v>
      </c>
      <c r="E35" s="49">
        <v>-0.003589623</v>
      </c>
      <c r="F35" s="49">
        <v>-0.00210635</v>
      </c>
      <c r="G35" s="49">
        <v>-0.004223694</v>
      </c>
    </row>
    <row r="36" spans="1:6" ht="12.75">
      <c r="A36" t="s">
        <v>44</v>
      </c>
      <c r="B36" s="49">
        <v>19.91882</v>
      </c>
      <c r="C36" s="49">
        <v>19.92493</v>
      </c>
      <c r="D36" s="49">
        <v>19.94019</v>
      </c>
      <c r="E36" s="49">
        <v>19.94629</v>
      </c>
      <c r="F36" s="49">
        <v>19.96155</v>
      </c>
    </row>
    <row r="37" spans="1:6" ht="12.75">
      <c r="A37" t="s">
        <v>45</v>
      </c>
      <c r="B37" s="49">
        <v>0.2227783</v>
      </c>
      <c r="C37" s="49">
        <v>0.1729329</v>
      </c>
      <c r="D37" s="49">
        <v>0.1495361</v>
      </c>
      <c r="E37" s="49">
        <v>0.130717</v>
      </c>
      <c r="F37" s="49">
        <v>0.1144409</v>
      </c>
    </row>
    <row r="38" spans="1:7" ht="12.75">
      <c r="A38" t="s">
        <v>55</v>
      </c>
      <c r="B38" s="49">
        <v>0.0002291781</v>
      </c>
      <c r="C38" s="49">
        <v>-0.0001330234</v>
      </c>
      <c r="D38" s="49">
        <v>1.80318E-05</v>
      </c>
      <c r="E38" s="49">
        <v>-0.0001827742</v>
      </c>
      <c r="F38" s="49">
        <v>0.0002876202</v>
      </c>
      <c r="G38" s="49">
        <v>0.0002774609</v>
      </c>
    </row>
    <row r="39" spans="1:7" ht="12.75">
      <c r="A39" t="s">
        <v>56</v>
      </c>
      <c r="B39" s="49">
        <v>2.296078E-05</v>
      </c>
      <c r="C39" s="49">
        <v>-5.566955E-05</v>
      </c>
      <c r="D39" s="49">
        <v>-2.341508E-05</v>
      </c>
      <c r="E39" s="49">
        <v>-1.49318E-05</v>
      </c>
      <c r="F39" s="49">
        <v>0.0001445131</v>
      </c>
      <c r="G39" s="49">
        <v>0.001018083</v>
      </c>
    </row>
    <row r="40" spans="2:7" ht="12.75">
      <c r="B40" t="s">
        <v>46</v>
      </c>
      <c r="C40">
        <v>-0.003752</v>
      </c>
      <c r="D40" t="s">
        <v>47</v>
      </c>
      <c r="E40">
        <v>3.117328</v>
      </c>
      <c r="F40" t="s">
        <v>48</v>
      </c>
      <c r="G40">
        <v>55.014603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0.00022917814385123303</v>
      </c>
      <c r="C50">
        <f>-0.017/(C7*C7+C22*C22)*(C21*C22+C6*C7)</f>
        <v>-0.00013302339260476965</v>
      </c>
      <c r="D50">
        <f>-0.017/(D7*D7+D22*D22)*(D21*D22+D6*D7)</f>
        <v>1.803180312559537E-05</v>
      </c>
      <c r="E50">
        <f>-0.017/(E7*E7+E22*E22)*(E21*E22+E6*E7)</f>
        <v>-0.00018277419524442777</v>
      </c>
      <c r="F50">
        <f>-0.017/(F7*F7+F22*F22)*(F21*F22+F6*F7)</f>
        <v>0.0002876202750842855</v>
      </c>
      <c r="G50">
        <f>(B50*B$4+C50*C$4+D50*D$4+E50*E$4+F50*F$4)/SUM(B$4:F$4)</f>
        <v>-5.6369211765526306E-08</v>
      </c>
    </row>
    <row r="51" spans="1:7" ht="12.75">
      <c r="A51" t="s">
        <v>59</v>
      </c>
      <c r="B51">
        <f>-0.017/(B7*B7+B22*B22)*(B21*B7-B6*B22)</f>
        <v>2.2960778058110874E-05</v>
      </c>
      <c r="C51">
        <f>-0.017/(C7*C7+C22*C22)*(C21*C7-C6*C22)</f>
        <v>-5.566953973290726E-05</v>
      </c>
      <c r="D51">
        <f>-0.017/(D7*D7+D22*D22)*(D21*D7-D6*D22)</f>
        <v>-2.3415072259911947E-05</v>
      </c>
      <c r="E51">
        <f>-0.017/(E7*E7+E22*E22)*(E21*E7-E6*E22)</f>
        <v>-1.4931801302736593E-05</v>
      </c>
      <c r="F51">
        <f>-0.017/(F7*F7+F22*F22)*(F21*F7-F6*F22)</f>
        <v>0.00014451310156307677</v>
      </c>
      <c r="G51">
        <f>(B51*B$4+C51*C$4+D51*D$4+E51*E$4+F51*F$4)/SUM(B$4:F$4)</f>
        <v>2.2925393537907264E-10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10000.14694586899</v>
      </c>
      <c r="C62">
        <f>C7+(2/0.017)*(C8*C50-C23*C51)</f>
        <v>10000.014962631096</v>
      </c>
      <c r="D62">
        <f>D7+(2/0.017)*(D8*D50-D23*D51)</f>
        <v>9999.996921142603</v>
      </c>
      <c r="E62">
        <f>E7+(2/0.017)*(E8*E50-E23*E51)</f>
        <v>9999.973476086803</v>
      </c>
      <c r="F62">
        <f>F7+(2/0.017)*(F8*F50-F23*F51)</f>
        <v>10000.000758433373</v>
      </c>
    </row>
    <row r="63" spans="1:6" ht="12.75">
      <c r="A63" t="s">
        <v>67</v>
      </c>
      <c r="B63">
        <f>B8+(3/0.017)*(B9*B50-B24*B51)</f>
        <v>5.267332758560482</v>
      </c>
      <c r="C63">
        <f>C8+(3/0.017)*(C9*C50-C24*C51)</f>
        <v>-0.6914224756098001</v>
      </c>
      <c r="D63">
        <f>D8+(3/0.017)*(D9*D50-D24*D51)</f>
        <v>0.5351410707091526</v>
      </c>
      <c r="E63">
        <f>E8+(3/0.017)*(E9*E50-E24*E51)</f>
        <v>1.1269742093949415</v>
      </c>
      <c r="F63">
        <f>F8+(3/0.017)*(F9*F50-F24*F51)</f>
        <v>-0.08811889566290733</v>
      </c>
    </row>
    <row r="64" spans="1:6" ht="12.75">
      <c r="A64" t="s">
        <v>68</v>
      </c>
      <c r="B64">
        <f>B9+(4/0.017)*(B10*B50-B25*B51)</f>
        <v>0.15634619922927492</v>
      </c>
      <c r="C64">
        <f>C9+(4/0.017)*(C10*C50-C25*C51)</f>
        <v>1.3007262881475312</v>
      </c>
      <c r="D64">
        <f>D9+(4/0.017)*(D10*D50-D25*D51)</f>
        <v>0.6204702221149856</v>
      </c>
      <c r="E64">
        <f>E9+(4/0.017)*(E10*E50-E25*E51)</f>
        <v>-0.42095864886502926</v>
      </c>
      <c r="F64">
        <f>F9+(4/0.017)*(F10*F50-F25*F51)</f>
        <v>-0.42728257611343184</v>
      </c>
    </row>
    <row r="65" spans="1:6" ht="12.75">
      <c r="A65" t="s">
        <v>69</v>
      </c>
      <c r="B65">
        <f>B10+(5/0.017)*(B11*B50-B26*B51)</f>
        <v>-0.18182252518615583</v>
      </c>
      <c r="C65">
        <f>C10+(5/0.017)*(C11*C50-C26*C51)</f>
        <v>0.6268165719588754</v>
      </c>
      <c r="D65">
        <f>D10+(5/0.017)*(D11*D50-D26*D51)</f>
        <v>0.2883959218748312</v>
      </c>
      <c r="E65">
        <f>E10+(5/0.017)*(E11*E50-E26*E51)</f>
        <v>-0.05388799536957988</v>
      </c>
      <c r="F65">
        <f>F10+(5/0.017)*(F11*F50-F26*F51)</f>
        <v>-1.0188478029282666</v>
      </c>
    </row>
    <row r="66" spans="1:6" ht="12.75">
      <c r="A66" t="s">
        <v>70</v>
      </c>
      <c r="B66">
        <f>B11+(6/0.017)*(B12*B50-B27*B51)</f>
        <v>4.243131953726463</v>
      </c>
      <c r="C66">
        <f>C11+(6/0.017)*(C12*C50-C27*C51)</f>
        <v>2.3974862687159177</v>
      </c>
      <c r="D66">
        <f>D11+(6/0.017)*(D12*D50-D27*D51)</f>
        <v>3.0331139325763625</v>
      </c>
      <c r="E66">
        <f>E11+(6/0.017)*(E12*E50-E27*E51)</f>
        <v>2.1345861760120513</v>
      </c>
      <c r="F66">
        <f>F11+(6/0.017)*(F12*F50-F27*F51)</f>
        <v>14.432489920837513</v>
      </c>
    </row>
    <row r="67" spans="1:6" ht="12.75">
      <c r="A67" t="s">
        <v>71</v>
      </c>
      <c r="B67">
        <f>B12+(7/0.017)*(B13*B50-B28*B51)</f>
        <v>0.41020047090879574</v>
      </c>
      <c r="C67">
        <f>C12+(7/0.017)*(C13*C50-C28*C51)</f>
        <v>0.05597261404625597</v>
      </c>
      <c r="D67">
        <f>D12+(7/0.017)*(D13*D50-D28*D51)</f>
        <v>0.043224380139751245</v>
      </c>
      <c r="E67">
        <f>E12+(7/0.017)*(E13*E50-E28*E51)</f>
        <v>0.1692609882440733</v>
      </c>
      <c r="F67">
        <f>F12+(7/0.017)*(F13*F50-F28*F51)</f>
        <v>0.07930084881332568</v>
      </c>
    </row>
    <row r="68" spans="1:6" ht="12.75">
      <c r="A68" t="s">
        <v>72</v>
      </c>
      <c r="B68">
        <f>B13+(8/0.017)*(B14*B50-B29*B51)</f>
        <v>0.07999464986370163</v>
      </c>
      <c r="C68">
        <f>C13+(8/0.017)*(C14*C50-C29*C51)</f>
        <v>0.15995178646290886</v>
      </c>
      <c r="D68">
        <f>D13+(8/0.017)*(D14*D50-D29*D51)</f>
        <v>-0.05570563458668202</v>
      </c>
      <c r="E68">
        <f>E13+(8/0.017)*(E14*E50-E29*E51)</f>
        <v>-0.14324129672731872</v>
      </c>
      <c r="F68">
        <f>F13+(8/0.017)*(F14*F50-F29*F51)</f>
        <v>-0.09458605259952269</v>
      </c>
    </row>
    <row r="69" spans="1:6" ht="12.75">
      <c r="A69" t="s">
        <v>73</v>
      </c>
      <c r="B69">
        <f>B14+(9/0.017)*(B15*B50-B30*B51)</f>
        <v>-0.035856511907572164</v>
      </c>
      <c r="C69">
        <f>C14+(9/0.017)*(C15*C50-C30*C51)</f>
        <v>0.013901898810568188</v>
      </c>
      <c r="D69">
        <f>D14+(9/0.017)*(D15*D50-D30*D51)</f>
        <v>0.0275053587382765</v>
      </c>
      <c r="E69">
        <f>E14+(9/0.017)*(E15*E50-E30*E51)</f>
        <v>-0.008372653549487005</v>
      </c>
      <c r="F69">
        <f>F14+(9/0.017)*(F15*F50-F30*F51)</f>
        <v>0.09254944088890259</v>
      </c>
    </row>
    <row r="70" spans="1:6" ht="12.75">
      <c r="A70" t="s">
        <v>74</v>
      </c>
      <c r="B70">
        <f>B15+(10/0.017)*(B16*B50-B31*B51)</f>
        <v>-0.3085598027288173</v>
      </c>
      <c r="C70">
        <f>C15+(10/0.017)*(C16*C50-C31*C51)</f>
        <v>-0.13973577144515031</v>
      </c>
      <c r="D70">
        <f>D15+(10/0.017)*(D16*D50-D31*D51)</f>
        <v>-0.07693269324684228</v>
      </c>
      <c r="E70">
        <f>E15+(10/0.017)*(E16*E50-E31*E51)</f>
        <v>-0.18595220462742867</v>
      </c>
      <c r="F70">
        <f>F15+(10/0.017)*(F16*F50-F31*F51)</f>
        <v>-0.4240455317806944</v>
      </c>
    </row>
    <row r="71" spans="1:6" ht="12.75">
      <c r="A71" t="s">
        <v>75</v>
      </c>
      <c r="B71">
        <f>B16+(11/0.017)*(B17*B50-B32*B51)</f>
        <v>0.004072791485993872</v>
      </c>
      <c r="C71">
        <f>C16+(11/0.017)*(C17*C50-C32*C51)</f>
        <v>0.001341128679866693</v>
      </c>
      <c r="D71">
        <f>D16+(11/0.017)*(D17*D50-D32*D51)</f>
        <v>-0.0034465142912836312</v>
      </c>
      <c r="E71">
        <f>E16+(11/0.017)*(E17*E50-E32*E51)</f>
        <v>-0.006501165479617762</v>
      </c>
      <c r="F71">
        <f>F16+(11/0.017)*(F17*F50-F32*F51)</f>
        <v>-0.004401389578887312</v>
      </c>
    </row>
    <row r="72" spans="1:6" ht="12.75">
      <c r="A72" t="s">
        <v>76</v>
      </c>
      <c r="B72">
        <f>B17+(12/0.017)*(B18*B50-B33*B51)</f>
        <v>-0.03941374251094915</v>
      </c>
      <c r="C72">
        <f>C17+(12/0.017)*(C18*C50-C33*C51)</f>
        <v>-0.04462906351528511</v>
      </c>
      <c r="D72">
        <f>D17+(12/0.017)*(D18*D50-D33*D51)</f>
        <v>-0.03558339552635459</v>
      </c>
      <c r="E72">
        <f>E17+(12/0.017)*(E18*E50-E33*E51)</f>
        <v>-0.034028969861233264</v>
      </c>
      <c r="F72">
        <f>F17+(12/0.017)*(F18*F50-F33*F51)</f>
        <v>-0.04638366832856183</v>
      </c>
    </row>
    <row r="73" spans="1:6" ht="12.75">
      <c r="A73" t="s">
        <v>77</v>
      </c>
      <c r="B73">
        <f>B18+(13/0.017)*(B19*B50-B34*B51)</f>
        <v>0.02344286402722342</v>
      </c>
      <c r="C73">
        <f>C18+(13/0.017)*(C19*C50-C34*C51)</f>
        <v>0.02486856910855303</v>
      </c>
      <c r="D73">
        <f>D18+(13/0.017)*(D19*D50-D34*D51)</f>
        <v>0.026509352591854187</v>
      </c>
      <c r="E73">
        <f>E18+(13/0.017)*(E19*E50-E34*E51)</f>
        <v>0.024566376526443175</v>
      </c>
      <c r="F73">
        <f>F18+(13/0.017)*(F19*F50-F34*F51)</f>
        <v>-0.012009684911665604</v>
      </c>
    </row>
    <row r="74" spans="1:6" ht="12.75">
      <c r="A74" t="s">
        <v>78</v>
      </c>
      <c r="B74">
        <f>B19+(14/0.017)*(B20*B50-B35*B51)</f>
        <v>-0.21066140421561805</v>
      </c>
      <c r="C74">
        <f>C19+(14/0.017)*(C20*C50-C35*C51)</f>
        <v>-0.18771324066920095</v>
      </c>
      <c r="D74">
        <f>D19+(14/0.017)*(D20*D50-D35*D51)</f>
        <v>-0.20081605701202057</v>
      </c>
      <c r="E74">
        <f>E19+(14/0.017)*(E20*E50-E35*E51)</f>
        <v>-0.18837612256667804</v>
      </c>
      <c r="F74">
        <f>F19+(14/0.017)*(F20*F50-F35*F51)</f>
        <v>-0.14844212617129954</v>
      </c>
    </row>
    <row r="75" spans="1:6" ht="12.75">
      <c r="A75" t="s">
        <v>79</v>
      </c>
      <c r="B75" s="49">
        <f>B20</f>
        <v>-0.001567151</v>
      </c>
      <c r="C75" s="49">
        <f>C20</f>
        <v>-0.004908616</v>
      </c>
      <c r="D75" s="49">
        <f>D20</f>
        <v>-0.003058631</v>
      </c>
      <c r="E75" s="49">
        <f>E20</f>
        <v>-0.01036154</v>
      </c>
      <c r="F75" s="49">
        <f>F20</f>
        <v>-0.005931277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-6.422076878393861</v>
      </c>
      <c r="C82">
        <f>C22+(2/0.017)*(C8*C51+C23*C50)</f>
        <v>1.9412298687699492</v>
      </c>
      <c r="D82">
        <f>D22+(2/0.017)*(D8*D51+D23*D50)</f>
        <v>28.148558113012264</v>
      </c>
      <c r="E82">
        <f>E22+(2/0.017)*(E8*E51+E23*E50)</f>
        <v>-13.821055519427626</v>
      </c>
      <c r="F82">
        <f>F22+(2/0.017)*(F8*F51+F23*F50)</f>
        <v>-21.26625325584118</v>
      </c>
    </row>
    <row r="83" spans="1:6" ht="12.75">
      <c r="A83" t="s">
        <v>82</v>
      </c>
      <c r="B83">
        <f>B23+(3/0.017)*(B9*B51+B24*B50)</f>
        <v>-1.7246256207117707</v>
      </c>
      <c r="C83">
        <f>C23+(3/0.017)*(C9*C51+C24*C50)</f>
        <v>0.5451237805560745</v>
      </c>
      <c r="D83">
        <f>D23+(3/0.017)*(D9*D51+D24*D50)</f>
        <v>-1.4996504082559756</v>
      </c>
      <c r="E83">
        <f>E23+(3/0.017)*(E9*E51+E24*E50)</f>
        <v>-1.664575536557577</v>
      </c>
      <c r="F83">
        <f>F23+(3/0.017)*(F9*F51+F24*F50)</f>
        <v>0.28374917322080223</v>
      </c>
    </row>
    <row r="84" spans="1:6" ht="12.75">
      <c r="A84" t="s">
        <v>83</v>
      </c>
      <c r="B84">
        <f>B24+(4/0.017)*(B10*B51+B25*B50)</f>
        <v>2.1076006679291894</v>
      </c>
      <c r="C84">
        <f>C24+(4/0.017)*(C10*C51+C25*C50)</f>
        <v>3.1372883953865602</v>
      </c>
      <c r="D84">
        <f>D24+(4/0.017)*(D10*D51+D25*D50)</f>
        <v>4.894123604981771</v>
      </c>
      <c r="E84">
        <f>E24+(4/0.017)*(E10*E51+E25*E50)</f>
        <v>3.0377371899900663</v>
      </c>
      <c r="F84">
        <f>F24+(4/0.017)*(F10*F51+F25*F50)</f>
        <v>4.407863404045244</v>
      </c>
    </row>
    <row r="85" spans="1:6" ht="12.75">
      <c r="A85" t="s">
        <v>84</v>
      </c>
      <c r="B85">
        <f>B25+(5/0.017)*(B11*B51+B26*B50)</f>
        <v>-0.03792955207432119</v>
      </c>
      <c r="C85">
        <f>C25+(5/0.017)*(C11*C51+C26*C50)</f>
        <v>0.32071976914916045</v>
      </c>
      <c r="D85">
        <f>D25+(5/0.017)*(D11*D51+D26*D50)</f>
        <v>-0.6978878186006106</v>
      </c>
      <c r="E85">
        <f>E25+(5/0.017)*(E11*E51+E26*E50)</f>
        <v>0.07626035770165136</v>
      </c>
      <c r="F85">
        <f>F25+(5/0.017)*(F11*F51+F26*F50)</f>
        <v>-2.2237223668735484</v>
      </c>
    </row>
    <row r="86" spans="1:6" ht="12.75">
      <c r="A86" t="s">
        <v>85</v>
      </c>
      <c r="B86">
        <f>B26+(6/0.017)*(B12*B51+B27*B50)</f>
        <v>1.4762119287757358</v>
      </c>
      <c r="C86">
        <f>C26+(6/0.017)*(C12*C51+C27*C50)</f>
        <v>0.5017303041816087</v>
      </c>
      <c r="D86">
        <f>D26+(6/0.017)*(D12*D51+D27*D50)</f>
        <v>1.2538649396894508</v>
      </c>
      <c r="E86">
        <f>E26+(6/0.017)*(E12*E51+E27*E50)</f>
        <v>0.5578849066718984</v>
      </c>
      <c r="F86">
        <f>F26+(6/0.017)*(F12*F51+F27*F50)</f>
        <v>1.13859901122026</v>
      </c>
    </row>
    <row r="87" spans="1:6" ht="12.75">
      <c r="A87" t="s">
        <v>86</v>
      </c>
      <c r="B87">
        <f>B27+(7/0.017)*(B13*B51+B28*B50)</f>
        <v>0.022639395330666345</v>
      </c>
      <c r="C87">
        <f>C27+(7/0.017)*(C13*C51+C28*C50)</f>
        <v>-0.033457503592760555</v>
      </c>
      <c r="D87">
        <f>D27+(7/0.017)*(D13*D51+D28*D50)</f>
        <v>0.20334374327585944</v>
      </c>
      <c r="E87">
        <f>E27+(7/0.017)*(E13*E51+E28*E50)</f>
        <v>-0.007003944148048074</v>
      </c>
      <c r="F87">
        <f>F27+(7/0.017)*(F13*F51+F28*F50)</f>
        <v>0.34602060834265125</v>
      </c>
    </row>
    <row r="88" spans="1:6" ht="12.75">
      <c r="A88" t="s">
        <v>87</v>
      </c>
      <c r="B88">
        <f>B28+(8/0.017)*(B14*B51+B29*B50)</f>
        <v>0.233955559340697</v>
      </c>
      <c r="C88">
        <f>C28+(8/0.017)*(C14*C51+C29*C50)</f>
        <v>0.38530542687172104</v>
      </c>
      <c r="D88">
        <f>D28+(8/0.017)*(D14*D51+D29*D50)</f>
        <v>0.3645387484989818</v>
      </c>
      <c r="E88">
        <f>E28+(8/0.017)*(E14*E51+E29*E50)</f>
        <v>0.03262685726927098</v>
      </c>
      <c r="F88">
        <f>F28+(8/0.017)*(F14*F51+F29*F50)</f>
        <v>-0.08434070246789553</v>
      </c>
    </row>
    <row r="89" spans="1:6" ht="12.75">
      <c r="A89" t="s">
        <v>88</v>
      </c>
      <c r="B89">
        <f>B29+(9/0.017)*(B15*B51+B30*B50)</f>
        <v>-0.014538551531412394</v>
      </c>
      <c r="C89">
        <f>C29+(9/0.017)*(C15*C51+C30*C50)</f>
        <v>-0.06393760881448339</v>
      </c>
      <c r="D89">
        <f>D29+(9/0.017)*(D15*D51+D30*D50)</f>
        <v>-0.04246692014850911</v>
      </c>
      <c r="E89">
        <f>E29+(9/0.017)*(E15*E51+E30*E50)</f>
        <v>0.09648518092487075</v>
      </c>
      <c r="F89">
        <f>F29+(9/0.017)*(F15*F51+F30*F50)</f>
        <v>-0.07525251754769659</v>
      </c>
    </row>
    <row r="90" spans="1:6" ht="12.75">
      <c r="A90" t="s">
        <v>89</v>
      </c>
      <c r="B90">
        <f>B30+(10/0.017)*(B16*B51+B31*B50)</f>
        <v>0.2332832794615989</v>
      </c>
      <c r="C90">
        <f>C30+(10/0.017)*(C16*C51+C31*C50)</f>
        <v>0.17825988436551435</v>
      </c>
      <c r="D90">
        <f>D30+(10/0.017)*(D16*D51+D31*D50)</f>
        <v>0.1372745594552628</v>
      </c>
      <c r="E90">
        <f>E30+(10/0.017)*(E16*E51+E31*E50)</f>
        <v>-0.026696604526963694</v>
      </c>
      <c r="F90">
        <f>F30+(10/0.017)*(F16*F51+F31*F50)</f>
        <v>0.21558238803769408</v>
      </c>
    </row>
    <row r="91" spans="1:6" ht="12.75">
      <c r="A91" t="s">
        <v>90</v>
      </c>
      <c r="B91">
        <f>B31+(11/0.017)*(B17*B51+B32*B50)</f>
        <v>-0.012140786658349242</v>
      </c>
      <c r="C91">
        <f>C31+(11/0.017)*(C17*C51+C32*C50)</f>
        <v>-0.038963304883792016</v>
      </c>
      <c r="D91">
        <f>D31+(11/0.017)*(D17*D51+D32*D50)</f>
        <v>-0.007613704978627459</v>
      </c>
      <c r="E91">
        <f>E31+(11/0.017)*(E17*E51+E32*E50)</f>
        <v>0.010617806345107365</v>
      </c>
      <c r="F91">
        <f>F31+(11/0.017)*(F17*F51+F32*F50)</f>
        <v>0.010650832341619485</v>
      </c>
    </row>
    <row r="92" spans="1:6" ht="12.75">
      <c r="A92" t="s">
        <v>91</v>
      </c>
      <c r="B92">
        <f>B32+(12/0.017)*(B18*B51+B33*B50)</f>
        <v>0.058584281193850014</v>
      </c>
      <c r="C92">
        <f>C32+(12/0.017)*(C18*C51+C33*C50)</f>
        <v>0.05611080950949292</v>
      </c>
      <c r="D92">
        <f>D32+(12/0.017)*(D18*D51+D33*D50)</f>
        <v>0.04504924887214526</v>
      </c>
      <c r="E92">
        <f>E32+(12/0.017)*(E18*E51+E33*E50)</f>
        <v>-0.013739463798715183</v>
      </c>
      <c r="F92">
        <f>F32+(12/0.017)*(F18*F51+F33*F50)</f>
        <v>-0.014283101217812299</v>
      </c>
    </row>
    <row r="93" spans="1:6" ht="12.75">
      <c r="A93" t="s">
        <v>92</v>
      </c>
      <c r="B93">
        <f>B33+(13/0.017)*(B19*B51+B34*B50)</f>
        <v>0.10285960698234661</v>
      </c>
      <c r="C93">
        <f>C33+(13/0.017)*(C19*C51+C34*C50)</f>
        <v>0.07775288935482734</v>
      </c>
      <c r="D93">
        <f>D33+(13/0.017)*(D19*D51+D34*D50)</f>
        <v>0.10754284864691507</v>
      </c>
      <c r="E93">
        <f>E33+(13/0.017)*(E19*E51+E34*E50)</f>
        <v>0.10344577740475555</v>
      </c>
      <c r="F93">
        <f>F33+(13/0.017)*(F19*F51+F34*F50)</f>
        <v>0.09210467293719576</v>
      </c>
    </row>
    <row r="94" spans="1:6" ht="12.75">
      <c r="A94" t="s">
        <v>93</v>
      </c>
      <c r="B94">
        <f>B34+(14/0.017)*(B20*B51+B35*B50)</f>
        <v>0.004774499614515821</v>
      </c>
      <c r="C94">
        <f>C34+(14/0.017)*(C20*C51+C35*C50)</f>
        <v>0.014085053360400463</v>
      </c>
      <c r="D94">
        <f>D34+(14/0.017)*(D20*D51+D35*D50)</f>
        <v>0.008146543642777022</v>
      </c>
      <c r="E94">
        <f>E34+(14/0.017)*(E20*E51+E35*E50)</f>
        <v>0.0007942735389039672</v>
      </c>
      <c r="F94">
        <f>F34+(14/0.017)*(F20*F51+F35*F50)</f>
        <v>-0.032290943930995845</v>
      </c>
    </row>
    <row r="95" spans="1:6" ht="12.75">
      <c r="A95" t="s">
        <v>94</v>
      </c>
      <c r="B95" s="49">
        <f>B35</f>
        <v>-0.0007547745</v>
      </c>
      <c r="C95" s="49">
        <f>C35</f>
        <v>-0.00168551</v>
      </c>
      <c r="D95" s="49">
        <f>D35</f>
        <v>-0.01066417</v>
      </c>
      <c r="E95" s="49">
        <f>E35</f>
        <v>-0.003589623</v>
      </c>
      <c r="F95" s="49">
        <f>F35</f>
        <v>-0.00210635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5.267255358418898</v>
      </c>
      <c r="C103">
        <f>C63*10000/C62</f>
        <v>-0.6914214410614046</v>
      </c>
      <c r="D103">
        <f>D63*10000/D62</f>
        <v>0.5351412354715077</v>
      </c>
      <c r="E103">
        <f>E63*10000/E62</f>
        <v>1.1269771985794805</v>
      </c>
      <c r="F103">
        <f>F63*10000/F62</f>
        <v>-0.08811888897967672</v>
      </c>
      <c r="G103">
        <f>AVERAGE(C103:E103)</f>
        <v>0.3235656643298612</v>
      </c>
      <c r="H103">
        <f>STDEV(C103:E103)</f>
        <v>0.9274786088583882</v>
      </c>
      <c r="I103">
        <f>(B103*B4+C103*C4+D103*D4+E103*E4+F103*F4)/SUM(B4:F4)</f>
        <v>0.9846709804111452</v>
      </c>
      <c r="K103">
        <f>(LN(H103)+LN(H123))/2-LN(K114*K115^3)</f>
        <v>-3.8123095323089355</v>
      </c>
    </row>
    <row r="104" spans="1:11" ht="12.75">
      <c r="A104" t="s">
        <v>68</v>
      </c>
      <c r="B104">
        <f>B64*10000/B62</f>
        <v>0.1563439018202235</v>
      </c>
      <c r="C104">
        <f>C64*10000/C62</f>
        <v>1.3007243419216825</v>
      </c>
      <c r="D104">
        <f>D64*10000/D62</f>
        <v>0.6204704131489777</v>
      </c>
      <c r="E104">
        <f>E64*10000/E62</f>
        <v>-0.420959765415057</v>
      </c>
      <c r="F104">
        <f>F64*10000/F62</f>
        <v>-0.42728254370689783</v>
      </c>
      <c r="G104">
        <f>AVERAGE(C104:E104)</f>
        <v>0.5000783298852011</v>
      </c>
      <c r="H104">
        <f>STDEV(C104:E104)</f>
        <v>0.8671330530249787</v>
      </c>
      <c r="I104">
        <f>(B104*B4+C104*C4+D104*D4+E104*E4+F104*F4)/SUM(B4:F4)</f>
        <v>0.3264357805490404</v>
      </c>
      <c r="K104">
        <f>(LN(H104)+LN(H124))/2-LN(K114*K115^4)</f>
        <v>-3.3368773832462937</v>
      </c>
    </row>
    <row r="105" spans="1:11" ht="12.75">
      <c r="A105" t="s">
        <v>69</v>
      </c>
      <c r="B105">
        <f>B65*10000/B62</f>
        <v>-0.1818198534185198</v>
      </c>
      <c r="C105">
        <f>C65*10000/C62</f>
        <v>0.6268156340777656</v>
      </c>
      <c r="D105">
        <f>D65*10000/D62</f>
        <v>0.2883960106678503</v>
      </c>
      <c r="E105">
        <f>E65*10000/E62</f>
        <v>-0.05388813830201015</v>
      </c>
      <c r="F105">
        <f>F65*10000/F62</f>
        <v>-1.018847725655455</v>
      </c>
      <c r="G105">
        <f>AVERAGE(C105:E105)</f>
        <v>0.28710783548120195</v>
      </c>
      <c r="H105">
        <f>STDEV(C105:E105)</f>
        <v>0.34035371450815394</v>
      </c>
      <c r="I105">
        <f>(B105*B4+C105*C4+D105*D4+E105*E4+F105*F4)/SUM(B4:F4)</f>
        <v>0.04484012940567708</v>
      </c>
      <c r="K105">
        <f>(LN(H105)+LN(H125))/2-LN(K114*K115^5)</f>
        <v>-3.550589067281672</v>
      </c>
    </row>
    <row r="106" spans="1:11" ht="12.75">
      <c r="A106" t="s">
        <v>70</v>
      </c>
      <c r="B106">
        <f>B66*10000/B62</f>
        <v>4.243069603571455</v>
      </c>
      <c r="C106">
        <f>C66*10000/C62</f>
        <v>2.3974826814510255</v>
      </c>
      <c r="D106">
        <f>D66*10000/D62</f>
        <v>3.0331148664291767</v>
      </c>
      <c r="E106">
        <f>E66*10000/E62</f>
        <v>2.134591837784913</v>
      </c>
      <c r="F106">
        <f>F66*10000/F62</f>
        <v>14.432488826229395</v>
      </c>
      <c r="G106">
        <f>AVERAGE(C106:E106)</f>
        <v>2.521729795221705</v>
      </c>
      <c r="H106">
        <f>STDEV(C106:E106)</f>
        <v>0.4619674417221123</v>
      </c>
      <c r="I106">
        <f>(B106*B4+C106*C4+D106*D4+E106*E4+F106*F4)/SUM(B4:F4)</f>
        <v>4.360917357354901</v>
      </c>
      <c r="K106">
        <f>(LN(H106)+LN(H126))/2-LN(K114*K115^6)</f>
        <v>-2.9257124329669453</v>
      </c>
    </row>
    <row r="107" spans="1:11" ht="12.75">
      <c r="A107" t="s">
        <v>71</v>
      </c>
      <c r="B107">
        <f>B67*10000/B62</f>
        <v>0.4101944432709036</v>
      </c>
      <c r="C107">
        <f>C67*10000/C62</f>
        <v>0.05597253029662373</v>
      </c>
      <c r="D107">
        <f>D67*10000/D62</f>
        <v>0.0432243934479256</v>
      </c>
      <c r="E107">
        <f>E67*10000/E62</f>
        <v>0.16926143719164005</v>
      </c>
      <c r="F107">
        <f>F67*10000/F62</f>
        <v>0.07930084279888512</v>
      </c>
      <c r="G107">
        <f>AVERAGE(C107:E107)</f>
        <v>0.08948612031206311</v>
      </c>
      <c r="H107">
        <f>STDEV(C107:E107)</f>
        <v>0.0693808664957852</v>
      </c>
      <c r="I107">
        <f>(B107*B4+C107*C4+D107*D4+E107*E4+F107*F4)/SUM(B4:F4)</f>
        <v>0.13458456173190847</v>
      </c>
      <c r="K107">
        <f>(LN(H107)+LN(H127))/2-LN(K114*K115^7)</f>
        <v>-3.868418191408182</v>
      </c>
    </row>
    <row r="108" spans="1:9" ht="12.75">
      <c r="A108" t="s">
        <v>72</v>
      </c>
      <c r="B108">
        <f>B68*10000/B62</f>
        <v>0.0799934743926408</v>
      </c>
      <c r="C108">
        <f>C68*10000/C62</f>
        <v>0.15995154713330956</v>
      </c>
      <c r="D108">
        <f>D68*10000/D62</f>
        <v>-0.055705651737657805</v>
      </c>
      <c r="E108">
        <f>E68*10000/E62</f>
        <v>-0.1432416766602985</v>
      </c>
      <c r="F108">
        <f>F68*10000/F62</f>
        <v>-0.09458604542580135</v>
      </c>
      <c r="G108">
        <f>AVERAGE(C108:E108)</f>
        <v>-0.012998593754882248</v>
      </c>
      <c r="H108">
        <f>STDEV(C108:E108)</f>
        <v>0.15604311051676822</v>
      </c>
      <c r="I108">
        <f>(B108*B4+C108*C4+D108*D4+E108*E4+F108*F4)/SUM(B4:F4)</f>
        <v>-0.010426530438765156</v>
      </c>
    </row>
    <row r="109" spans="1:9" ht="12.75">
      <c r="A109" t="s">
        <v>73</v>
      </c>
      <c r="B109">
        <f>B69*10000/B62</f>
        <v>-0.03585598501868446</v>
      </c>
      <c r="C109">
        <f>C69*10000/C62</f>
        <v>0.013901878009700967</v>
      </c>
      <c r="D109">
        <f>D69*10000/D62</f>
        <v>0.027505367206786827</v>
      </c>
      <c r="E109">
        <f>E69*10000/E62</f>
        <v>-0.008372675757099506</v>
      </c>
      <c r="F109">
        <f>F69*10000/F62</f>
        <v>0.09254943386964466</v>
      </c>
      <c r="G109">
        <f>AVERAGE(C109:E109)</f>
        <v>0.01101152315312943</v>
      </c>
      <c r="H109">
        <f>STDEV(C109:E109)</f>
        <v>0.0181128160463054</v>
      </c>
      <c r="I109">
        <f>(B109*B4+C109*C4+D109*D4+E109*E4+F109*F4)/SUM(B4:F4)</f>
        <v>0.015105409869080783</v>
      </c>
    </row>
    <row r="110" spans="1:11" ht="12.75">
      <c r="A110" t="s">
        <v>74</v>
      </c>
      <c r="B110">
        <f>B70*10000/B62</f>
        <v>-0.30855526863660915</v>
      </c>
      <c r="C110">
        <f>C70*10000/C62</f>
        <v>-0.13973556236398327</v>
      </c>
      <c r="D110">
        <f>D70*10000/D62</f>
        <v>-0.07693271693332873</v>
      </c>
      <c r="E110">
        <f>E70*10000/E62</f>
        <v>-0.1859526978467503</v>
      </c>
      <c r="F110">
        <f>F70*10000/F62</f>
        <v>-0.42404549961966853</v>
      </c>
      <c r="G110">
        <f>AVERAGE(C110:E110)</f>
        <v>-0.1342069923813541</v>
      </c>
      <c r="H110">
        <f>STDEV(C110:E110)</f>
        <v>0.05471985813331684</v>
      </c>
      <c r="I110">
        <f>(B110*B4+C110*C4+D110*D4+E110*E4+F110*F4)/SUM(B4:F4)</f>
        <v>-0.19815554326368437</v>
      </c>
      <c r="K110">
        <f>EXP(AVERAGE(K103:K107))</f>
        <v>0.03023420675933894</v>
      </c>
    </row>
    <row r="111" spans="1:9" ht="12.75">
      <c r="A111" t="s">
        <v>75</v>
      </c>
      <c r="B111">
        <f>B71*10000/B62</f>
        <v>0.004072731638884888</v>
      </c>
      <c r="C111">
        <f>C71*10000/C62</f>
        <v>0.0013411266731883265</v>
      </c>
      <c r="D111">
        <f>D71*10000/D62</f>
        <v>-0.0034465153524165597</v>
      </c>
      <c r="E111">
        <f>E71*10000/E62</f>
        <v>-0.006501182723298385</v>
      </c>
      <c r="F111">
        <f>F71*10000/F62</f>
        <v>-0.004401389245071262</v>
      </c>
      <c r="G111">
        <f>AVERAGE(C111:E111)</f>
        <v>-0.0028688571341755394</v>
      </c>
      <c r="H111">
        <f>STDEV(C111:E111)</f>
        <v>0.003952938265440276</v>
      </c>
      <c r="I111">
        <f>(B111*B4+C111*C4+D111*D4+E111*E4+F111*F4)/SUM(B4:F4)</f>
        <v>-0.0020682376229818654</v>
      </c>
    </row>
    <row r="112" spans="1:9" ht="12.75">
      <c r="A112" t="s">
        <v>76</v>
      </c>
      <c r="B112">
        <f>B72*10000/B62</f>
        <v>-0.03941316335079533</v>
      </c>
      <c r="C112">
        <f>C72*10000/C62</f>
        <v>-0.04462899673856367</v>
      </c>
      <c r="D112">
        <f>D72*10000/D62</f>
        <v>-0.03558340648197801</v>
      </c>
      <c r="E112">
        <f>E72*10000/E62</f>
        <v>-0.03402906011961694</v>
      </c>
      <c r="F112">
        <f>F72*10000/F62</f>
        <v>-0.0463836648106699</v>
      </c>
      <c r="G112">
        <f>AVERAGE(C112:E112)</f>
        <v>-0.03808048778005287</v>
      </c>
      <c r="H112">
        <f>STDEV(C112:E112)</f>
        <v>0.005724179009981987</v>
      </c>
      <c r="I112">
        <f>(B112*B4+C112*C4+D112*D4+E112*E4+F112*F4)/SUM(B4:F4)</f>
        <v>-0.039381774844596665</v>
      </c>
    </row>
    <row r="113" spans="1:9" ht="12.75">
      <c r="A113" t="s">
        <v>77</v>
      </c>
      <c r="B113">
        <f>B73*10000/B62</f>
        <v>0.023442519549082774</v>
      </c>
      <c r="C113">
        <f>C73*10000/C62</f>
        <v>0.024868531898686163</v>
      </c>
      <c r="D113">
        <f>D73*10000/D62</f>
        <v>0.026509360753708328</v>
      </c>
      <c r="E113">
        <f>E73*10000/E62</f>
        <v>0.02456644168625986</v>
      </c>
      <c r="F113">
        <f>F73*10000/F62</f>
        <v>-0.012009684000811089</v>
      </c>
      <c r="G113">
        <f>AVERAGE(C113:E113)</f>
        <v>0.025314778112884784</v>
      </c>
      <c r="H113">
        <f>STDEV(C113:E113)</f>
        <v>0.001045507239778191</v>
      </c>
      <c r="I113">
        <f>(B113*B4+C113*C4+D113*D4+E113*E4+F113*F4)/SUM(B4:F4)</f>
        <v>0.020061145674889595</v>
      </c>
    </row>
    <row r="114" spans="1:11" ht="12.75">
      <c r="A114" t="s">
        <v>78</v>
      </c>
      <c r="B114">
        <f>B74*10000/B62</f>
        <v>-0.21065830867879518</v>
      </c>
      <c r="C114">
        <f>C74*10000/C62</f>
        <v>-0.18771295980122402</v>
      </c>
      <c r="D114">
        <f>D74*10000/D62</f>
        <v>-0.20081611884043984</v>
      </c>
      <c r="E114">
        <f>E74*10000/E62</f>
        <v>-0.18837662221519566</v>
      </c>
      <c r="F114">
        <f>F74*10000/F62</f>
        <v>-0.14844211491295414</v>
      </c>
      <c r="G114">
        <f>AVERAGE(C114:E114)</f>
        <v>-0.19230190028561986</v>
      </c>
      <c r="H114">
        <f>STDEV(C114:E114)</f>
        <v>0.007380992490807723</v>
      </c>
      <c r="I114">
        <f>(B114*B4+C114*C4+D114*D4+E114*E4+F114*F4)/SUM(B4:F4)</f>
        <v>-0.18910504280775026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-0.0015671279717018379</v>
      </c>
      <c r="C115">
        <f>C75*10000/C62</f>
        <v>-0.004908608655429949</v>
      </c>
      <c r="D115">
        <f>D75*10000/D62</f>
        <v>-0.0030586319417091577</v>
      </c>
      <c r="E115">
        <f>E75*10000/E62</f>
        <v>-0.010361567482931652</v>
      </c>
      <c r="F115">
        <f>F75*10000/F62</f>
        <v>-0.005931276550152193</v>
      </c>
      <c r="G115">
        <f>AVERAGE(C115:E115)</f>
        <v>-0.006109602693356919</v>
      </c>
      <c r="H115">
        <f>STDEV(C115:E115)</f>
        <v>0.003796710008568573</v>
      </c>
      <c r="I115">
        <f>(B115*B4+C115*C4+D115*D4+E115*E4+F115*F4)/SUM(B4:F4)</f>
        <v>-0.005428354857822531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-6.421982510013804</v>
      </c>
      <c r="C122">
        <f>C82*10000/C62</f>
        <v>1.9412269641836553</v>
      </c>
      <c r="D122">
        <f>D82*10000/D62</f>
        <v>28.148566779554567</v>
      </c>
      <c r="E122">
        <f>E82*10000/E62</f>
        <v>-13.821092178372549</v>
      </c>
      <c r="F122">
        <f>F82*10000/F62</f>
        <v>-21.266251642937686</v>
      </c>
      <c r="G122">
        <f>AVERAGE(C122:E122)</f>
        <v>5.422900521788558</v>
      </c>
      <c r="H122">
        <f>STDEV(C122:E122)</f>
        <v>21.200344486174554</v>
      </c>
      <c r="I122">
        <f>(B122*B4+C122*C4+D122*D4+E122*E4+F122*F4)/SUM(B4:F4)</f>
        <v>0.1419891135203332</v>
      </c>
    </row>
    <row r="123" spans="1:9" ht="12.75">
      <c r="A123" t="s">
        <v>82</v>
      </c>
      <c r="B123">
        <f>B83*10000/B62</f>
        <v>-1.7246002784231136</v>
      </c>
      <c r="C123">
        <f>C83*10000/C62</f>
        <v>0.5451229649086919</v>
      </c>
      <c r="D123">
        <f>D83*10000/D62</f>
        <v>-1.499650869977093</v>
      </c>
      <c r="E123">
        <f>E83*10000/E62</f>
        <v>-1.6645799516749917</v>
      </c>
      <c r="F123">
        <f>F83*10000/F62</f>
        <v>0.2837491517003196</v>
      </c>
      <c r="G123">
        <f>AVERAGE(C123:E123)</f>
        <v>-0.8730359522477976</v>
      </c>
      <c r="H123">
        <f>STDEV(C123:E123)</f>
        <v>1.230927063732973</v>
      </c>
      <c r="I123">
        <f>(B123*B4+C123*C4+D123*D4+E123*E4+F123*F4)/SUM(B4:F4)</f>
        <v>-0.8419672951657791</v>
      </c>
    </row>
    <row r="124" spans="1:9" ht="12.75">
      <c r="A124" t="s">
        <v>83</v>
      </c>
      <c r="B124">
        <f>B84*10000/B62</f>
        <v>2.1075696980631156</v>
      </c>
      <c r="C124">
        <f>C84*10000/C62</f>
        <v>3.137283701184694</v>
      </c>
      <c r="D124">
        <f>D84*10000/D62</f>
        <v>4.894125111813101</v>
      </c>
      <c r="E124">
        <f>E84*10000/E62</f>
        <v>3.0377452472791915</v>
      </c>
      <c r="F124">
        <f>F84*10000/F62</f>
        <v>4.407863069738199</v>
      </c>
      <c r="G124">
        <f>AVERAGE(C124:E124)</f>
        <v>3.6897180200923287</v>
      </c>
      <c r="H124">
        <f>STDEV(C124:E124)</f>
        <v>1.0442338377451383</v>
      </c>
      <c r="I124">
        <f>(B124*B4+C124*C4+D124*D4+E124*E4+F124*F4)/SUM(B4:F4)</f>
        <v>3.5563108619230768</v>
      </c>
    </row>
    <row r="125" spans="1:9" ht="12.75">
      <c r="A125" t="s">
        <v>84</v>
      </c>
      <c r="B125">
        <f>B85*10000/B62</f>
        <v>-0.037928994723412233</v>
      </c>
      <c r="C125">
        <f>C85*10000/C62</f>
        <v>0.3207192892687194</v>
      </c>
      <c r="D125">
        <f>D85*10000/D62</f>
        <v>-0.697888033470384</v>
      </c>
      <c r="E125">
        <f>E85*10000/E62</f>
        <v>0.07626055997449868</v>
      </c>
      <c r="F125">
        <f>F85*10000/F62</f>
        <v>-2.223722198219036</v>
      </c>
      <c r="G125">
        <f>AVERAGE(C125:E125)</f>
        <v>-0.10030272807572198</v>
      </c>
      <c r="H125">
        <f>STDEV(C125:E125)</f>
        <v>0.5317623204964412</v>
      </c>
      <c r="I125">
        <f>(B125*B4+C125*C4+D125*D4+E125*E4+F125*F4)/SUM(B4:F4)</f>
        <v>-0.37466849871123314</v>
      </c>
    </row>
    <row r="126" spans="1:9" ht="12.75">
      <c r="A126" t="s">
        <v>85</v>
      </c>
      <c r="B126">
        <f>B86*10000/B62</f>
        <v>1.4761902367700221</v>
      </c>
      <c r="C126">
        <f>C86*10000/C62</f>
        <v>0.5017295534621868</v>
      </c>
      <c r="D126">
        <f>D86*10000/D62</f>
        <v>1.253865325736704</v>
      </c>
      <c r="E126">
        <f>E86*10000/E62</f>
        <v>0.5578863864049071</v>
      </c>
      <c r="F126">
        <f>F86*10000/F62</f>
        <v>1.1385989248651178</v>
      </c>
      <c r="G126">
        <f>AVERAGE(C126:E126)</f>
        <v>0.7711604218679327</v>
      </c>
      <c r="H126">
        <f>STDEV(C126:E126)</f>
        <v>0.4189766289851486</v>
      </c>
      <c r="I126">
        <f>(B126*B4+C126*C4+D126*D4+E126*E4+F126*F4)/SUM(B4:F4)</f>
        <v>0.922277517217335</v>
      </c>
    </row>
    <row r="127" spans="1:9" ht="12.75">
      <c r="A127" t="s">
        <v>86</v>
      </c>
      <c r="B127">
        <f>B87*10000/B62</f>
        <v>0.02263906265899279</v>
      </c>
      <c r="C127">
        <f>C87*10000/C62</f>
        <v>-0.0334574535316071</v>
      </c>
      <c r="D127">
        <f>D87*10000/D62</f>
        <v>0.20334380588251752</v>
      </c>
      <c r="E127">
        <f>E87*10000/E62</f>
        <v>-0.007003962725298009</v>
      </c>
      <c r="F127">
        <f>F87*10000/F62</f>
        <v>0.34602058209929554</v>
      </c>
      <c r="G127">
        <f>AVERAGE(C127:E127)</f>
        <v>0.054294129875204135</v>
      </c>
      <c r="H127">
        <f>STDEV(C127:E127)</f>
        <v>0.12975670014443835</v>
      </c>
      <c r="I127">
        <f>(B127*B4+C127*C4+D127*D4+E127*E4+F127*F4)/SUM(B4:F4)</f>
        <v>0.0886376144504769</v>
      </c>
    </row>
    <row r="128" spans="1:9" ht="12.75">
      <c r="A128" t="s">
        <v>87</v>
      </c>
      <c r="B128">
        <f>B88*10000/B62</f>
        <v>0.2339521215109173</v>
      </c>
      <c r="C128">
        <f>C88*10000/C62</f>
        <v>0.3853048503542875</v>
      </c>
      <c r="D128">
        <f>D88*10000/D62</f>
        <v>0.3645388607352986</v>
      </c>
      <c r="E128">
        <f>E88*10000/E62</f>
        <v>0.03262694380869353</v>
      </c>
      <c r="F128">
        <f>F88*10000/F62</f>
        <v>-0.08434069607121567</v>
      </c>
      <c r="G128">
        <f>AVERAGE(C128:E128)</f>
        <v>0.2608235516327599</v>
      </c>
      <c r="H128">
        <f>STDEV(C128:E128)</f>
        <v>0.19789662818760212</v>
      </c>
      <c r="I128">
        <f>(B128*B4+C128*C4+D128*D4+E128*E4+F128*F4)/SUM(B4:F4)</f>
        <v>0.21083532080107134</v>
      </c>
    </row>
    <row r="129" spans="1:9" ht="12.75">
      <c r="A129" t="s">
        <v>88</v>
      </c>
      <c r="B129">
        <f>B89*10000/B62</f>
        <v>-0.014538337896542805</v>
      </c>
      <c r="C129">
        <f>C89*10000/C62</f>
        <v>-0.06393751314714115</v>
      </c>
      <c r="D129">
        <f>D89*10000/D62</f>
        <v>-0.04246693322347226</v>
      </c>
      <c r="E129">
        <f>E89*10000/E62</f>
        <v>0.09648543684200592</v>
      </c>
      <c r="F129">
        <f>F89*10000/F62</f>
        <v>-0.07525251184029495</v>
      </c>
      <c r="G129">
        <f>AVERAGE(C129:E129)</f>
        <v>-0.0033063365095358324</v>
      </c>
      <c r="H129">
        <f>STDEV(C129:E129)</f>
        <v>0.08708642243225273</v>
      </c>
      <c r="I129">
        <f>(B129*B4+C129*C4+D129*D4+E129*E4+F129*F4)/SUM(B4:F4)</f>
        <v>-0.014528114787526716</v>
      </c>
    </row>
    <row r="130" spans="1:9" ht="12.75">
      <c r="A130" t="s">
        <v>89</v>
      </c>
      <c r="B130">
        <f>B90*10000/B62</f>
        <v>0.23327985151054909</v>
      </c>
      <c r="C130">
        <f>C90*10000/C62</f>
        <v>0.17825961764222456</v>
      </c>
      <c r="D130">
        <f>D90*10000/D62</f>
        <v>0.13727460172015507</v>
      </c>
      <c r="E130">
        <f>E90*10000/E62</f>
        <v>-0.02669667533699362</v>
      </c>
      <c r="F130">
        <f>F90*10000/F62</f>
        <v>0.21558237168720756</v>
      </c>
      <c r="G130">
        <f>AVERAGE(C130:E130)</f>
        <v>0.09627918134179535</v>
      </c>
      <c r="H130">
        <f>STDEV(C130:E130)</f>
        <v>0.10845385598006464</v>
      </c>
      <c r="I130">
        <f>(B130*B4+C130*C4+D130*D4+E130*E4+F130*F4)/SUM(B4:F4)</f>
        <v>0.13203668502412563</v>
      </c>
    </row>
    <row r="131" spans="1:9" ht="12.75">
      <c r="A131" t="s">
        <v>90</v>
      </c>
      <c r="B131">
        <f>B91*10000/B62</f>
        <v>-0.012140608257126201</v>
      </c>
      <c r="C131">
        <f>C91*10000/C62</f>
        <v>-0.03896324658452352</v>
      </c>
      <c r="D131">
        <f>D91*10000/D62</f>
        <v>-0.007613707322779369</v>
      </c>
      <c r="E131">
        <f>E91*10000/E62</f>
        <v>0.010617834507759447</v>
      </c>
      <c r="F131">
        <f>F91*10000/F62</f>
        <v>0.010650831533824878</v>
      </c>
      <c r="G131">
        <f>AVERAGE(C131:E131)</f>
        <v>-0.011986373133181148</v>
      </c>
      <c r="H131">
        <f>STDEV(C131:E131)</f>
        <v>0.02507809911630021</v>
      </c>
      <c r="I131">
        <f>(B131*B4+C131*C4+D131*D4+E131*E4+F131*F4)/SUM(B4:F4)</f>
        <v>-0.008985765675750539</v>
      </c>
    </row>
    <row r="132" spans="1:9" ht="12.75">
      <c r="A132" t="s">
        <v>91</v>
      </c>
      <c r="B132">
        <f>B92*10000/B62</f>
        <v>0.05858342033468907</v>
      </c>
      <c r="C132">
        <f>C92*10000/C62</f>
        <v>0.05611072555308422</v>
      </c>
      <c r="D132">
        <f>D92*10000/D62</f>
        <v>0.045049262742170845</v>
      </c>
      <c r="E132">
        <f>E92*10000/E62</f>
        <v>-0.01373950024124636</v>
      </c>
      <c r="F132">
        <f>F92*10000/F62</f>
        <v>-0.014283100134534318</v>
      </c>
      <c r="G132">
        <f>AVERAGE(C132:E132)</f>
        <v>0.02914016268466957</v>
      </c>
      <c r="H132">
        <f>STDEV(C132:E132)</f>
        <v>0.03754448174311947</v>
      </c>
      <c r="I132">
        <f>(B132*B4+C132*C4+D132*D4+E132*E4+F132*F4)/SUM(B4:F4)</f>
        <v>0.027604373563609633</v>
      </c>
    </row>
    <row r="133" spans="1:9" ht="12.75">
      <c r="A133" t="s">
        <v>92</v>
      </c>
      <c r="B133">
        <f>B93*10000/B62</f>
        <v>0.10285809552512366</v>
      </c>
      <c r="C133">
        <f>C93*10000/C62</f>
        <v>0.0777527730162214</v>
      </c>
      <c r="D133">
        <f>D93*10000/D62</f>
        <v>0.10754288175783477</v>
      </c>
      <c r="E133">
        <f>E93*10000/E62</f>
        <v>0.10344605178416534</v>
      </c>
      <c r="F133">
        <f>F93*10000/F62</f>
        <v>0.09210466595167052</v>
      </c>
      <c r="G133">
        <f>AVERAGE(C133:E133)</f>
        <v>0.09624723551940717</v>
      </c>
      <c r="H133">
        <f>STDEV(C133:E133)</f>
        <v>0.016147131677780938</v>
      </c>
      <c r="I133">
        <f>(B133*B4+C133*C4+D133*D4+E133*E4+F133*F4)/SUM(B4:F4)</f>
        <v>0.09665148031538795</v>
      </c>
    </row>
    <row r="134" spans="1:9" ht="12.75">
      <c r="A134" t="s">
        <v>93</v>
      </c>
      <c r="B134">
        <f>B94*10000/B62</f>
        <v>0.004774429456247283</v>
      </c>
      <c r="C134">
        <f>C94*10000/C62</f>
        <v>0.014085032285486257</v>
      </c>
      <c r="D134">
        <f>D94*10000/D62</f>
        <v>0.008146546150982408</v>
      </c>
      <c r="E134">
        <f>E94*10000/E62</f>
        <v>0.0007942756456337951</v>
      </c>
      <c r="F134">
        <f>F94*10000/F62</f>
        <v>-0.03229094148194308</v>
      </c>
      <c r="G134">
        <f>AVERAGE(C134:E134)</f>
        <v>0.007675284694034153</v>
      </c>
      <c r="H134">
        <f>STDEV(C134:E134)</f>
        <v>0.006657898958045949</v>
      </c>
      <c r="I134">
        <f>(B134*B4+C134*C4+D134*D4+E134*E4+F134*F4)/SUM(B4:F4)</f>
        <v>0.0019196863641597868</v>
      </c>
    </row>
    <row r="135" spans="1:9" ht="12.75">
      <c r="A135" t="s">
        <v>94</v>
      </c>
      <c r="B135">
        <f>B95*10000/B62</f>
        <v>-0.0007547634090634974</v>
      </c>
      <c r="C135">
        <f>C95*10000/C62</f>
        <v>-0.0016855074780373397</v>
      </c>
      <c r="D135">
        <f>D95*10000/D62</f>
        <v>-0.01066417328334688</v>
      </c>
      <c r="E135">
        <f>E95*10000/E62</f>
        <v>-0.00358963252111014</v>
      </c>
      <c r="F135">
        <f>F95*10000/F62</f>
        <v>-0.0021063498402473986</v>
      </c>
      <c r="G135">
        <f>AVERAGE(C135:E135)</f>
        <v>-0.005313104427498119</v>
      </c>
      <c r="H135">
        <f>STDEV(C135:E135)</f>
        <v>0.004730948791726684</v>
      </c>
      <c r="I135">
        <f>(B135*B4+C135*C4+D135*D4+E135*E4+F135*F4)/SUM(B4:F4)</f>
        <v>-0.004224380316960065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2005-02-03T06:24:00Z</cp:lastPrinted>
  <dcterms:created xsi:type="dcterms:W3CDTF">2005-02-03T06:24:00Z</dcterms:created>
  <dcterms:modified xsi:type="dcterms:W3CDTF">2005-02-03T11:12:08Z</dcterms:modified>
  <cp:category/>
  <cp:version/>
  <cp:contentType/>
  <cp:contentStatus/>
</cp:coreProperties>
</file>