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<sst xmlns="http://schemas.openxmlformats.org/spreadsheetml/2006/main" count="204" uniqueCount="98">
  <si>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04/02/2005       07:11:07</t>
  </si>
  <si>
    <t>LISSNER</t>
  </si>
  <si>
    <t>HCMQAP484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</si>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</sst>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1.867493</c:v>
                </c:pt>
                <c:pt idx="1">
                  <c:v>-1.702343</c:v>
                </c:pt>
                <c:pt idx="2">
                  <c:v>-3.240487</c:v>
                </c:pt>
                <c:pt idx="3">
                  <c:v>-2.579422</c:v>
                </c:pt>
                <c:pt idx="4">
                  <c:v>-4.224332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0.9582195</c:v>
                </c:pt>
                <c:pt idx="1">
                  <c:v>0.1485593</c:v>
                </c:pt>
                <c:pt idx="2">
                  <c:v>-0.5580721</c:v>
                </c:pt>
                <c:pt idx="3">
                  <c:v>1.823189</c:v>
                </c:pt>
                <c:pt idx="4">
                  <c:v>7.495507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2.802927</c:v>
                </c:pt>
                <c:pt idx="1">
                  <c:v>1.792075</c:v>
                </c:pt>
                <c:pt idx="2">
                  <c:v>2.677202</c:v>
                </c:pt>
                <c:pt idx="3">
                  <c:v>1.690784</c:v>
                </c:pt>
                <c:pt idx="4">
                  <c:v>13.69157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0.9174687</c:v>
                </c:pt>
                <c:pt idx="1">
                  <c:v>0.05823132</c:v>
                </c:pt>
                <c:pt idx="2">
                  <c:v>0.1192362</c:v>
                </c:pt>
                <c:pt idx="3">
                  <c:v>-0.1079688</c:v>
                </c:pt>
                <c:pt idx="4">
                  <c:v>1.750127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0.1703169</c:v>
                </c:pt>
                <c:pt idx="1">
                  <c:v>0.018887</c:v>
                </c:pt>
                <c:pt idx="2">
                  <c:v>0.5935762</c:v>
                </c:pt>
                <c:pt idx="3">
                  <c:v>0.4079986</c:v>
                </c:pt>
                <c:pt idx="4">
                  <c:v>-1.724953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-0.4746971</c:v>
                </c:pt>
                <c:pt idx="1">
                  <c:v>1.200891</c:v>
                </c:pt>
                <c:pt idx="2">
                  <c:v>0.518983</c:v>
                </c:pt>
                <c:pt idx="3">
                  <c:v>-2.886651</c:v>
                </c:pt>
                <c:pt idx="4">
                  <c:v>3.784347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-0.006018401</c:v>
                </c:pt>
                <c:pt idx="1">
                  <c:v>0.3627175</c:v>
                </c:pt>
                <c:pt idx="2">
                  <c:v>1.059853</c:v>
                </c:pt>
                <c:pt idx="3">
                  <c:v>0.7037715</c:v>
                </c:pt>
                <c:pt idx="4">
                  <c:v>-0.03209503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-0.2118159</c:v>
                </c:pt>
                <c:pt idx="1">
                  <c:v>1.023545</c:v>
                </c:pt>
                <c:pt idx="2">
                  <c:v>0.1251626</c:v>
                </c:pt>
                <c:pt idx="3">
                  <c:v>1.447169</c:v>
                </c:pt>
                <c:pt idx="4">
                  <c:v>-1.242111</c:v>
                </c:pt>
              </c:numCache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-0.003761</v>
      </c>
      <c r="D4" s="12">
        <v>-0.00376</v>
      </c>
      <c r="E4" s="12">
        <v>-0.003761</v>
      </c>
      <c r="F4" s="24">
        <v>-0.00209</v>
      </c>
      <c r="G4" s="34">
        <v>-0.011724</v>
      </c>
    </row>
    <row r="5" spans="1:7" ht="12.75" thickBot="1">
      <c r="A5" s="44" t="s">
        <v>13</v>
      </c>
      <c r="B5" s="45">
        <v>3.115935</v>
      </c>
      <c r="C5" s="46">
        <v>0.524862</v>
      </c>
      <c r="D5" s="46">
        <v>-0.57306</v>
      </c>
      <c r="E5" s="46">
        <v>-0.560824</v>
      </c>
      <c r="F5" s="47">
        <v>-2.336253</v>
      </c>
      <c r="G5" s="48">
        <v>6.705719</v>
      </c>
    </row>
    <row r="6" spans="1:7" ht="12.75" thickTop="1">
      <c r="A6" s="6" t="s">
        <v>14</v>
      </c>
      <c r="B6" s="39">
        <v>47.12155</v>
      </c>
      <c r="C6" s="40">
        <v>-19.74125</v>
      </c>
      <c r="D6" s="40">
        <v>-39.88692</v>
      </c>
      <c r="E6" s="40">
        <v>-6.370528</v>
      </c>
      <c r="F6" s="41">
        <v>67.78292</v>
      </c>
      <c r="G6" s="42">
        <v>0.006075549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1.867493</v>
      </c>
      <c r="C8" s="13">
        <v>-1.702343</v>
      </c>
      <c r="D8" s="13">
        <v>-3.240487</v>
      </c>
      <c r="E8" s="13">
        <v>-2.579422</v>
      </c>
      <c r="F8" s="25">
        <v>-4.224332</v>
      </c>
      <c r="G8" s="35">
        <v>-2.103825</v>
      </c>
    </row>
    <row r="9" spans="1:7" ht="12">
      <c r="A9" s="20" t="s">
        <v>17</v>
      </c>
      <c r="B9" s="29">
        <v>0.1703169</v>
      </c>
      <c r="C9" s="13">
        <v>0.018887</v>
      </c>
      <c r="D9" s="13">
        <v>0.5935762</v>
      </c>
      <c r="E9" s="13">
        <v>0.4079986</v>
      </c>
      <c r="F9" s="25">
        <v>-1.724953</v>
      </c>
      <c r="G9" s="35">
        <v>0.0394781</v>
      </c>
    </row>
    <row r="10" spans="1:7" ht="12">
      <c r="A10" s="20" t="s">
        <v>18</v>
      </c>
      <c r="B10" s="29">
        <v>-0.006018401</v>
      </c>
      <c r="C10" s="13">
        <v>0.3627175</v>
      </c>
      <c r="D10" s="13">
        <v>1.059853</v>
      </c>
      <c r="E10" s="13">
        <v>0.7037715</v>
      </c>
      <c r="F10" s="25">
        <v>-0.03209503</v>
      </c>
      <c r="G10" s="35">
        <v>0.5062509</v>
      </c>
    </row>
    <row r="11" spans="1:7" ht="12">
      <c r="A11" s="21" t="s">
        <v>19</v>
      </c>
      <c r="B11" s="31">
        <v>2.802927</v>
      </c>
      <c r="C11" s="15">
        <v>1.792075</v>
      </c>
      <c r="D11" s="15">
        <v>2.677202</v>
      </c>
      <c r="E11" s="15">
        <v>1.690784</v>
      </c>
      <c r="F11" s="27">
        <v>13.69157</v>
      </c>
      <c r="G11" s="37">
        <v>3.717546</v>
      </c>
    </row>
    <row r="12" spans="1:7" ht="12">
      <c r="A12" s="20" t="s">
        <v>20</v>
      </c>
      <c r="B12" s="29">
        <v>0.1077849</v>
      </c>
      <c r="C12" s="13">
        <v>0.1121731</v>
      </c>
      <c r="D12" s="13">
        <v>-0.00998552</v>
      </c>
      <c r="E12" s="13">
        <v>0.1061527</v>
      </c>
      <c r="F12" s="25">
        <v>-0.313469</v>
      </c>
      <c r="G12" s="35">
        <v>0.02382256</v>
      </c>
    </row>
    <row r="13" spans="1:7" ht="12">
      <c r="A13" s="20" t="s">
        <v>21</v>
      </c>
      <c r="B13" s="29">
        <v>-0.009402629</v>
      </c>
      <c r="C13" s="13">
        <v>0.1010462</v>
      </c>
      <c r="D13" s="13">
        <v>0.1124473</v>
      </c>
      <c r="E13" s="13">
        <v>0.02971315</v>
      </c>
      <c r="F13" s="25">
        <v>-0.1787387</v>
      </c>
      <c r="G13" s="35">
        <v>0.03324522</v>
      </c>
    </row>
    <row r="14" spans="1:7" ht="12">
      <c r="A14" s="20" t="s">
        <v>22</v>
      </c>
      <c r="B14" s="29">
        <v>-0.04317955</v>
      </c>
      <c r="C14" s="13">
        <v>-0.04347848</v>
      </c>
      <c r="D14" s="13">
        <v>-0.05086424</v>
      </c>
      <c r="E14" s="13">
        <v>-0.09253973</v>
      </c>
      <c r="F14" s="25">
        <v>0.0205699</v>
      </c>
      <c r="G14" s="35">
        <v>-0.04845061</v>
      </c>
    </row>
    <row r="15" spans="1:7" ht="12">
      <c r="A15" s="21" t="s">
        <v>23</v>
      </c>
      <c r="B15" s="31">
        <v>-0.389506</v>
      </c>
      <c r="C15" s="15">
        <v>-0.1919389</v>
      </c>
      <c r="D15" s="15">
        <v>-0.150901</v>
      </c>
      <c r="E15" s="15">
        <v>-0.185898</v>
      </c>
      <c r="F15" s="27">
        <v>-0.441659</v>
      </c>
      <c r="G15" s="37">
        <v>-0.2425885</v>
      </c>
    </row>
    <row r="16" spans="1:7" ht="12">
      <c r="A16" s="20" t="s">
        <v>24</v>
      </c>
      <c r="B16" s="29">
        <v>-0.01229652</v>
      </c>
      <c r="C16" s="13">
        <v>0.01603855</v>
      </c>
      <c r="D16" s="13">
        <v>0.02088754</v>
      </c>
      <c r="E16" s="13">
        <v>0.0515829</v>
      </c>
      <c r="F16" s="25">
        <v>-0.04475588</v>
      </c>
      <c r="G16" s="35">
        <v>0.01353094</v>
      </c>
    </row>
    <row r="17" spans="1:7" ht="12">
      <c r="A17" s="20" t="s">
        <v>25</v>
      </c>
      <c r="B17" s="29">
        <v>-0.0281446</v>
      </c>
      <c r="C17" s="13">
        <v>-0.04459174</v>
      </c>
      <c r="D17" s="13">
        <v>-0.05261905</v>
      </c>
      <c r="E17" s="13">
        <v>-0.05024141</v>
      </c>
      <c r="F17" s="25">
        <v>-0.02704162</v>
      </c>
      <c r="G17" s="35">
        <v>-0.04315707</v>
      </c>
    </row>
    <row r="18" spans="1:7" ht="12">
      <c r="A18" s="20" t="s">
        <v>26</v>
      </c>
      <c r="B18" s="29">
        <v>0.005284225</v>
      </c>
      <c r="C18" s="13">
        <v>0.009319126</v>
      </c>
      <c r="D18" s="13">
        <v>0.0118408</v>
      </c>
      <c r="E18" s="13">
        <v>0.002828826</v>
      </c>
      <c r="F18" s="25">
        <v>-0.03660383</v>
      </c>
      <c r="G18" s="35">
        <v>0.00163254</v>
      </c>
    </row>
    <row r="19" spans="1:7" ht="12">
      <c r="A19" s="21" t="s">
        <v>27</v>
      </c>
      <c r="B19" s="31">
        <v>-0.2157363</v>
      </c>
      <c r="C19" s="15">
        <v>-0.1948958</v>
      </c>
      <c r="D19" s="15">
        <v>-0.2080032</v>
      </c>
      <c r="E19" s="15">
        <v>-0.1861527</v>
      </c>
      <c r="F19" s="27">
        <v>-0.1555206</v>
      </c>
      <c r="G19" s="37">
        <v>-0.1936951</v>
      </c>
    </row>
    <row r="20" spans="1:7" ht="12.75" thickBot="1">
      <c r="A20" s="44" t="s">
        <v>28</v>
      </c>
      <c r="B20" s="45">
        <v>-0.004423281</v>
      </c>
      <c r="C20" s="46">
        <v>0.0005666589</v>
      </c>
      <c r="D20" s="46">
        <v>-0.00362521</v>
      </c>
      <c r="E20" s="46">
        <v>-0.004836365</v>
      </c>
      <c r="F20" s="47">
        <v>-0.003590169</v>
      </c>
      <c r="G20" s="48">
        <v>-0.003019319</v>
      </c>
    </row>
    <row r="21" spans="1:7" ht="12.75" thickTop="1">
      <c r="A21" s="6" t="s">
        <v>29</v>
      </c>
      <c r="B21" s="39">
        <v>-129.657</v>
      </c>
      <c r="C21" s="40">
        <v>40.1335</v>
      </c>
      <c r="D21" s="40">
        <v>13.96174</v>
      </c>
      <c r="E21" s="40">
        <v>21.56193</v>
      </c>
      <c r="F21" s="41">
        <v>4.25921</v>
      </c>
      <c r="G21" s="43">
        <v>0.007551257</v>
      </c>
    </row>
    <row r="22" spans="1:7" ht="12">
      <c r="A22" s="20" t="s">
        <v>30</v>
      </c>
      <c r="B22" s="29">
        <v>62.3195</v>
      </c>
      <c r="C22" s="13">
        <v>10.49725</v>
      </c>
      <c r="D22" s="13">
        <v>-11.46121</v>
      </c>
      <c r="E22" s="13">
        <v>-11.21649</v>
      </c>
      <c r="F22" s="25">
        <v>-46.7254</v>
      </c>
      <c r="G22" s="36">
        <v>0</v>
      </c>
    </row>
    <row r="23" spans="1:7" ht="12">
      <c r="A23" s="20" t="s">
        <v>31</v>
      </c>
      <c r="B23" s="29">
        <v>0.9582195</v>
      </c>
      <c r="C23" s="13">
        <v>0.1485593</v>
      </c>
      <c r="D23" s="13">
        <v>-0.5580721</v>
      </c>
      <c r="E23" s="13">
        <v>1.823189</v>
      </c>
      <c r="F23" s="25">
        <v>7.495507</v>
      </c>
      <c r="G23" s="35">
        <v>1.480724</v>
      </c>
    </row>
    <row r="24" spans="1:7" ht="12">
      <c r="A24" s="20" t="s">
        <v>32</v>
      </c>
      <c r="B24" s="29">
        <v>-0.4746971</v>
      </c>
      <c r="C24" s="13">
        <v>1.200891</v>
      </c>
      <c r="D24" s="13">
        <v>0.518983</v>
      </c>
      <c r="E24" s="13">
        <v>-2.886651</v>
      </c>
      <c r="F24" s="25">
        <v>3.784347</v>
      </c>
      <c r="G24" s="35">
        <v>0.1565325</v>
      </c>
    </row>
    <row r="25" spans="1:7" ht="12">
      <c r="A25" s="20" t="s">
        <v>33</v>
      </c>
      <c r="B25" s="29">
        <v>-0.2118159</v>
      </c>
      <c r="C25" s="13">
        <v>1.023545</v>
      </c>
      <c r="D25" s="13">
        <v>0.1251626</v>
      </c>
      <c r="E25" s="13">
        <v>1.447169</v>
      </c>
      <c r="F25" s="25">
        <v>-1.242111</v>
      </c>
      <c r="G25" s="35">
        <v>0.4277959</v>
      </c>
    </row>
    <row r="26" spans="1:7" ht="12">
      <c r="A26" s="21" t="s">
        <v>34</v>
      </c>
      <c r="B26" s="31">
        <v>0.9174687</v>
      </c>
      <c r="C26" s="15">
        <v>0.05823132</v>
      </c>
      <c r="D26" s="15">
        <v>0.1192362</v>
      </c>
      <c r="E26" s="15">
        <v>-0.1079688</v>
      </c>
      <c r="F26" s="27">
        <v>1.750127</v>
      </c>
      <c r="G26" s="37">
        <v>0.3836042</v>
      </c>
    </row>
    <row r="27" spans="1:7" ht="12">
      <c r="A27" s="20" t="s">
        <v>35</v>
      </c>
      <c r="B27" s="29">
        <v>-0.0832568</v>
      </c>
      <c r="C27" s="13">
        <v>-0.0241982</v>
      </c>
      <c r="D27" s="13">
        <v>-0.2417867</v>
      </c>
      <c r="E27" s="13">
        <v>-0.3326898</v>
      </c>
      <c r="F27" s="25">
        <v>-0.04574036</v>
      </c>
      <c r="G27" s="35">
        <v>-0.1621562</v>
      </c>
    </row>
    <row r="28" spans="1:7" ht="12">
      <c r="A28" s="20" t="s">
        <v>36</v>
      </c>
      <c r="B28" s="29">
        <v>-0.02108355</v>
      </c>
      <c r="C28" s="13">
        <v>0.02513223</v>
      </c>
      <c r="D28" s="13">
        <v>0.03281388</v>
      </c>
      <c r="E28" s="13">
        <v>-0.2626782</v>
      </c>
      <c r="F28" s="25">
        <v>0.2994811</v>
      </c>
      <c r="G28" s="35">
        <v>-0.01226473</v>
      </c>
    </row>
    <row r="29" spans="1:7" ht="12">
      <c r="A29" s="20" t="s">
        <v>37</v>
      </c>
      <c r="B29" s="29">
        <v>0.02500157</v>
      </c>
      <c r="C29" s="13">
        <v>-0.1001236</v>
      </c>
      <c r="D29" s="13">
        <v>0.01100405</v>
      </c>
      <c r="E29" s="13">
        <v>0.04285391</v>
      </c>
      <c r="F29" s="25">
        <v>-0.002066002</v>
      </c>
      <c r="G29" s="35">
        <v>-0.007795428</v>
      </c>
    </row>
    <row r="30" spans="1:7" ht="12">
      <c r="A30" s="21" t="s">
        <v>38</v>
      </c>
      <c r="B30" s="31">
        <v>0.09075254</v>
      </c>
      <c r="C30" s="15">
        <v>0.02260315</v>
      </c>
      <c r="D30" s="15">
        <v>-0.08185879</v>
      </c>
      <c r="E30" s="15">
        <v>-0.09451071</v>
      </c>
      <c r="F30" s="27">
        <v>0.1986093</v>
      </c>
      <c r="G30" s="37">
        <v>0.002681307</v>
      </c>
    </row>
    <row r="31" spans="1:7" ht="12">
      <c r="A31" s="20" t="s">
        <v>39</v>
      </c>
      <c r="B31" s="29">
        <v>-0.01704489</v>
      </c>
      <c r="C31" s="13">
        <v>-0.06428412</v>
      </c>
      <c r="D31" s="13">
        <v>-0.0222274</v>
      </c>
      <c r="E31" s="13">
        <v>-0.0465656</v>
      </c>
      <c r="F31" s="25">
        <v>-0.01790677</v>
      </c>
      <c r="G31" s="35">
        <v>-0.03687168</v>
      </c>
    </row>
    <row r="32" spans="1:7" ht="12">
      <c r="A32" s="20" t="s">
        <v>40</v>
      </c>
      <c r="B32" s="29">
        <v>0.01638704</v>
      </c>
      <c r="C32" s="13">
        <v>0.03878079</v>
      </c>
      <c r="D32" s="13">
        <v>0.02047649</v>
      </c>
      <c r="E32" s="13">
        <v>0.003770354</v>
      </c>
      <c r="F32" s="25">
        <v>0.02385211</v>
      </c>
      <c r="G32" s="35">
        <v>0.02071698</v>
      </c>
    </row>
    <row r="33" spans="1:7" ht="12">
      <c r="A33" s="20" t="s">
        <v>41</v>
      </c>
      <c r="B33" s="29">
        <v>0.1333115</v>
      </c>
      <c r="C33" s="13">
        <v>0.06887637</v>
      </c>
      <c r="D33" s="13">
        <v>0.1066623</v>
      </c>
      <c r="E33" s="13">
        <v>0.07281084</v>
      </c>
      <c r="F33" s="25">
        <v>0.05688759</v>
      </c>
      <c r="G33" s="35">
        <v>0.08663087</v>
      </c>
    </row>
    <row r="34" spans="1:7" ht="12">
      <c r="A34" s="21" t="s">
        <v>42</v>
      </c>
      <c r="B34" s="31">
        <v>-0.01503711</v>
      </c>
      <c r="C34" s="15">
        <v>-0.008819469</v>
      </c>
      <c r="D34" s="15">
        <v>-0.01094862</v>
      </c>
      <c r="E34" s="15">
        <v>-0.009734761</v>
      </c>
      <c r="F34" s="27">
        <v>-0.03135214</v>
      </c>
      <c r="G34" s="37">
        <v>-0.01348487</v>
      </c>
    </row>
    <row r="35" spans="1:7" ht="12.75" thickBot="1">
      <c r="A35" s="22" t="s">
        <v>43</v>
      </c>
      <c r="B35" s="32">
        <v>-0.004957117</v>
      </c>
      <c r="C35" s="16">
        <v>0.002408026</v>
      </c>
      <c r="D35" s="16">
        <v>0.00738814</v>
      </c>
      <c r="E35" s="16">
        <v>0.008782156</v>
      </c>
      <c r="F35" s="28">
        <v>0.001913793</v>
      </c>
      <c r="G35" s="38">
        <v>0.004006763</v>
      </c>
    </row>
    <row r="36" spans="1:7" ht="12">
      <c r="A36" s="4" t="s">
        <v>44</v>
      </c>
      <c r="B36" s="3">
        <v>18.79883</v>
      </c>
      <c r="C36" s="3">
        <v>18.79578</v>
      </c>
      <c r="D36" s="3">
        <v>18.80798</v>
      </c>
      <c r="E36" s="3">
        <v>18.80798</v>
      </c>
      <c r="F36" s="3">
        <v>18.81714</v>
      </c>
      <c r="G36" s="3"/>
    </row>
    <row r="37" spans="1:6" ht="12">
      <c r="A37" s="4" t="s">
        <v>45</v>
      </c>
      <c r="B37" s="2">
        <v>-0.03712972</v>
      </c>
      <c r="C37" s="2">
        <v>0.1546224</v>
      </c>
      <c r="D37" s="2">
        <v>0.2609253</v>
      </c>
      <c r="E37" s="2">
        <v>0.2985636</v>
      </c>
      <c r="F37" s="2">
        <v>0.3194173</v>
      </c>
    </row>
    <row r="38" spans="1:7" ht="12">
      <c r="A38" s="4" t="s">
        <v>53</v>
      </c>
      <c r="B38" s="2">
        <v>-7.872994E-05</v>
      </c>
      <c r="C38" s="2">
        <v>3.348847E-05</v>
      </c>
      <c r="D38" s="2">
        <v>6.783487E-05</v>
      </c>
      <c r="E38" s="2">
        <v>1.0871E-05</v>
      </c>
      <c r="F38" s="2">
        <v>-0.0001151946</v>
      </c>
      <c r="G38" s="2">
        <v>0.000182967</v>
      </c>
    </row>
    <row r="39" spans="1:7" ht="12.75" thickBot="1">
      <c r="A39" s="4" t="s">
        <v>54</v>
      </c>
      <c r="B39" s="2">
        <v>0.0002209075</v>
      </c>
      <c r="C39" s="2">
        <v>-6.826211E-05</v>
      </c>
      <c r="D39" s="2">
        <v>-2.365721E-05</v>
      </c>
      <c r="E39" s="2">
        <v>-3.664309E-05</v>
      </c>
      <c r="F39" s="2">
        <v>0</v>
      </c>
      <c r="G39" s="2">
        <v>0.001022354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3.11762</v>
      </c>
      <c r="F40" s="17" t="s">
        <v>48</v>
      </c>
      <c r="G40" s="8">
        <v>55.151255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0.003761</v>
      </c>
      <c r="D4">
        <v>0.00376</v>
      </c>
      <c r="E4">
        <v>0.003761</v>
      </c>
      <c r="F4">
        <v>0.00209</v>
      </c>
      <c r="G4">
        <v>0.011724</v>
      </c>
    </row>
    <row r="5" spans="1:7" ht="12.75">
      <c r="A5" t="s">
        <v>13</v>
      </c>
      <c r="B5">
        <v>3.115935</v>
      </c>
      <c r="C5">
        <v>0.524862</v>
      </c>
      <c r="D5">
        <v>-0.57306</v>
      </c>
      <c r="E5">
        <v>-0.560824</v>
      </c>
      <c r="F5">
        <v>-2.336253</v>
      </c>
      <c r="G5">
        <v>6.705719</v>
      </c>
    </row>
    <row r="6" spans="1:7" ht="12.75">
      <c r="A6" t="s">
        <v>14</v>
      </c>
      <c r="B6" s="49">
        <v>47.12155</v>
      </c>
      <c r="C6" s="49">
        <v>-19.74125</v>
      </c>
      <c r="D6" s="49">
        <v>-39.88692</v>
      </c>
      <c r="E6" s="49">
        <v>-6.370528</v>
      </c>
      <c r="F6" s="49">
        <v>67.78292</v>
      </c>
      <c r="G6" s="49">
        <v>0.006075549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1.867493</v>
      </c>
      <c r="C8" s="49">
        <v>-1.702343</v>
      </c>
      <c r="D8" s="49">
        <v>-3.240487</v>
      </c>
      <c r="E8" s="49">
        <v>-2.579422</v>
      </c>
      <c r="F8" s="49">
        <v>-4.224332</v>
      </c>
      <c r="G8" s="49">
        <v>-2.103825</v>
      </c>
    </row>
    <row r="9" spans="1:7" ht="12.75">
      <c r="A9" t="s">
        <v>17</v>
      </c>
      <c r="B9" s="49">
        <v>0.1703169</v>
      </c>
      <c r="C9" s="49">
        <v>0.018887</v>
      </c>
      <c r="D9" s="49">
        <v>0.5935762</v>
      </c>
      <c r="E9" s="49">
        <v>0.4079986</v>
      </c>
      <c r="F9" s="49">
        <v>-1.724953</v>
      </c>
      <c r="G9" s="49">
        <v>0.0394781</v>
      </c>
    </row>
    <row r="10" spans="1:7" ht="12.75">
      <c r="A10" t="s">
        <v>18</v>
      </c>
      <c r="B10" s="49">
        <v>-0.006018401</v>
      </c>
      <c r="C10" s="49">
        <v>0.3627175</v>
      </c>
      <c r="D10" s="49">
        <v>1.059853</v>
      </c>
      <c r="E10" s="49">
        <v>0.7037715</v>
      </c>
      <c r="F10" s="49">
        <v>-0.03209503</v>
      </c>
      <c r="G10" s="49">
        <v>0.5062509</v>
      </c>
    </row>
    <row r="11" spans="1:7" ht="12.75">
      <c r="A11" t="s">
        <v>19</v>
      </c>
      <c r="B11" s="49">
        <v>2.802927</v>
      </c>
      <c r="C11" s="49">
        <v>1.792075</v>
      </c>
      <c r="D11" s="49">
        <v>2.677202</v>
      </c>
      <c r="E11" s="49">
        <v>1.690784</v>
      </c>
      <c r="F11" s="49">
        <v>13.69157</v>
      </c>
      <c r="G11" s="49">
        <v>3.717546</v>
      </c>
    </row>
    <row r="12" spans="1:7" ht="12.75">
      <c r="A12" t="s">
        <v>20</v>
      </c>
      <c r="B12" s="49">
        <v>0.1077849</v>
      </c>
      <c r="C12" s="49">
        <v>0.1121731</v>
      </c>
      <c r="D12" s="49">
        <v>-0.00998552</v>
      </c>
      <c r="E12" s="49">
        <v>0.1061527</v>
      </c>
      <c r="F12" s="49">
        <v>-0.313469</v>
      </c>
      <c r="G12" s="49">
        <v>0.02382256</v>
      </c>
    </row>
    <row r="13" spans="1:7" ht="12.75">
      <c r="A13" t="s">
        <v>21</v>
      </c>
      <c r="B13" s="49">
        <v>-0.009402629</v>
      </c>
      <c r="C13" s="49">
        <v>0.1010462</v>
      </c>
      <c r="D13" s="49">
        <v>0.1124473</v>
      </c>
      <c r="E13" s="49">
        <v>0.02971315</v>
      </c>
      <c r="F13" s="49">
        <v>-0.1787387</v>
      </c>
      <c r="G13" s="49">
        <v>0.03324522</v>
      </c>
    </row>
    <row r="14" spans="1:7" ht="12.75">
      <c r="A14" t="s">
        <v>22</v>
      </c>
      <c r="B14" s="49">
        <v>-0.04317955</v>
      </c>
      <c r="C14" s="49">
        <v>-0.04347848</v>
      </c>
      <c r="D14" s="49">
        <v>-0.05086424</v>
      </c>
      <c r="E14" s="49">
        <v>-0.09253973</v>
      </c>
      <c r="F14" s="49">
        <v>0.0205699</v>
      </c>
      <c r="G14" s="49">
        <v>-0.04845061</v>
      </c>
    </row>
    <row r="15" spans="1:7" ht="12.75">
      <c r="A15" t="s">
        <v>23</v>
      </c>
      <c r="B15" s="49">
        <v>-0.389506</v>
      </c>
      <c r="C15" s="49">
        <v>-0.1919389</v>
      </c>
      <c r="D15" s="49">
        <v>-0.150901</v>
      </c>
      <c r="E15" s="49">
        <v>-0.185898</v>
      </c>
      <c r="F15" s="49">
        <v>-0.441659</v>
      </c>
      <c r="G15" s="49">
        <v>-0.2425885</v>
      </c>
    </row>
    <row r="16" spans="1:7" ht="12.75">
      <c r="A16" t="s">
        <v>24</v>
      </c>
      <c r="B16" s="49">
        <v>-0.01229652</v>
      </c>
      <c r="C16" s="49">
        <v>0.01603855</v>
      </c>
      <c r="D16" s="49">
        <v>0.02088754</v>
      </c>
      <c r="E16" s="49">
        <v>0.0515829</v>
      </c>
      <c r="F16" s="49">
        <v>-0.04475588</v>
      </c>
      <c r="G16" s="49">
        <v>0.01353094</v>
      </c>
    </row>
    <row r="17" spans="1:7" ht="12.75">
      <c r="A17" t="s">
        <v>25</v>
      </c>
      <c r="B17" s="49">
        <v>-0.0281446</v>
      </c>
      <c r="C17" s="49">
        <v>-0.04459174</v>
      </c>
      <c r="D17" s="49">
        <v>-0.05261905</v>
      </c>
      <c r="E17" s="49">
        <v>-0.05024141</v>
      </c>
      <c r="F17" s="49">
        <v>-0.02704162</v>
      </c>
      <c r="G17" s="49">
        <v>-0.04315707</v>
      </c>
    </row>
    <row r="18" spans="1:7" ht="12.75">
      <c r="A18" t="s">
        <v>26</v>
      </c>
      <c r="B18" s="49">
        <v>0.005284225</v>
      </c>
      <c r="C18" s="49">
        <v>0.009319126</v>
      </c>
      <c r="D18" s="49">
        <v>0.0118408</v>
      </c>
      <c r="E18" s="49">
        <v>0.002828826</v>
      </c>
      <c r="F18" s="49">
        <v>-0.03660383</v>
      </c>
      <c r="G18" s="49">
        <v>0.00163254</v>
      </c>
    </row>
    <row r="19" spans="1:7" ht="12.75">
      <c r="A19" t="s">
        <v>27</v>
      </c>
      <c r="B19" s="49">
        <v>-0.2157363</v>
      </c>
      <c r="C19" s="49">
        <v>-0.1948958</v>
      </c>
      <c r="D19" s="49">
        <v>-0.2080032</v>
      </c>
      <c r="E19" s="49">
        <v>-0.1861527</v>
      </c>
      <c r="F19" s="49">
        <v>-0.1555206</v>
      </c>
      <c r="G19" s="49">
        <v>-0.1936951</v>
      </c>
    </row>
    <row r="20" spans="1:7" ht="12.75">
      <c r="A20" t="s">
        <v>28</v>
      </c>
      <c r="B20" s="49">
        <v>-0.004423281</v>
      </c>
      <c r="C20" s="49">
        <v>0.0005666589</v>
      </c>
      <c r="D20" s="49">
        <v>-0.00362521</v>
      </c>
      <c r="E20" s="49">
        <v>-0.004836365</v>
      </c>
      <c r="F20" s="49">
        <v>-0.003590169</v>
      </c>
      <c r="G20" s="49">
        <v>-0.003019319</v>
      </c>
    </row>
    <row r="21" spans="1:7" ht="12.75">
      <c r="A21" t="s">
        <v>29</v>
      </c>
      <c r="B21" s="49">
        <v>-129.657</v>
      </c>
      <c r="C21" s="49">
        <v>40.1335</v>
      </c>
      <c r="D21" s="49">
        <v>13.96174</v>
      </c>
      <c r="E21" s="49">
        <v>21.56193</v>
      </c>
      <c r="F21" s="49">
        <v>4.25921</v>
      </c>
      <c r="G21" s="49">
        <v>0.007551257</v>
      </c>
    </row>
    <row r="22" spans="1:7" ht="12.75">
      <c r="A22" t="s">
        <v>30</v>
      </c>
      <c r="B22" s="49">
        <v>62.3195</v>
      </c>
      <c r="C22" s="49">
        <v>10.49725</v>
      </c>
      <c r="D22" s="49">
        <v>-11.46121</v>
      </c>
      <c r="E22" s="49">
        <v>-11.21649</v>
      </c>
      <c r="F22" s="49">
        <v>-46.7254</v>
      </c>
      <c r="G22" s="49">
        <v>0</v>
      </c>
    </row>
    <row r="23" spans="1:7" ht="12.75">
      <c r="A23" t="s">
        <v>31</v>
      </c>
      <c r="B23" s="49">
        <v>0.9582195</v>
      </c>
      <c r="C23" s="49">
        <v>0.1485593</v>
      </c>
      <c r="D23" s="49">
        <v>-0.5580721</v>
      </c>
      <c r="E23" s="49">
        <v>1.823189</v>
      </c>
      <c r="F23" s="49">
        <v>7.495507</v>
      </c>
      <c r="G23" s="49">
        <v>1.480724</v>
      </c>
    </row>
    <row r="24" spans="1:7" ht="12.75">
      <c r="A24" t="s">
        <v>32</v>
      </c>
      <c r="B24" s="49">
        <v>-0.4746971</v>
      </c>
      <c r="C24" s="49">
        <v>1.200891</v>
      </c>
      <c r="D24" s="49">
        <v>0.518983</v>
      </c>
      <c r="E24" s="49">
        <v>-2.886651</v>
      </c>
      <c r="F24" s="49">
        <v>3.784347</v>
      </c>
      <c r="G24" s="49">
        <v>0.1565325</v>
      </c>
    </row>
    <row r="25" spans="1:7" ht="12.75">
      <c r="A25" t="s">
        <v>33</v>
      </c>
      <c r="B25" s="49">
        <v>-0.2118159</v>
      </c>
      <c r="C25" s="49">
        <v>1.023545</v>
      </c>
      <c r="D25" s="49">
        <v>0.1251626</v>
      </c>
      <c r="E25" s="49">
        <v>1.447169</v>
      </c>
      <c r="F25" s="49">
        <v>-1.242111</v>
      </c>
      <c r="G25" s="49">
        <v>0.4277959</v>
      </c>
    </row>
    <row r="26" spans="1:7" ht="12.75">
      <c r="A26" t="s">
        <v>34</v>
      </c>
      <c r="B26" s="49">
        <v>0.9174687</v>
      </c>
      <c r="C26" s="49">
        <v>0.05823132</v>
      </c>
      <c r="D26" s="49">
        <v>0.1192362</v>
      </c>
      <c r="E26" s="49">
        <v>-0.1079688</v>
      </c>
      <c r="F26" s="49">
        <v>1.750127</v>
      </c>
      <c r="G26" s="49">
        <v>0.3836042</v>
      </c>
    </row>
    <row r="27" spans="1:7" ht="12.75">
      <c r="A27" t="s">
        <v>35</v>
      </c>
      <c r="B27" s="49">
        <v>-0.0832568</v>
      </c>
      <c r="C27" s="49">
        <v>-0.0241982</v>
      </c>
      <c r="D27" s="49">
        <v>-0.2417867</v>
      </c>
      <c r="E27" s="49">
        <v>-0.3326898</v>
      </c>
      <c r="F27" s="49">
        <v>-0.04574036</v>
      </c>
      <c r="G27" s="49">
        <v>-0.1621562</v>
      </c>
    </row>
    <row r="28" spans="1:7" ht="12.75">
      <c r="A28" t="s">
        <v>36</v>
      </c>
      <c r="B28" s="49">
        <v>-0.02108355</v>
      </c>
      <c r="C28" s="49">
        <v>0.02513223</v>
      </c>
      <c r="D28" s="49">
        <v>0.03281388</v>
      </c>
      <c r="E28" s="49">
        <v>-0.2626782</v>
      </c>
      <c r="F28" s="49">
        <v>0.2994811</v>
      </c>
      <c r="G28" s="49">
        <v>-0.01226473</v>
      </c>
    </row>
    <row r="29" spans="1:7" ht="12.75">
      <c r="A29" t="s">
        <v>37</v>
      </c>
      <c r="B29" s="49">
        <v>0.02500157</v>
      </c>
      <c r="C29" s="49">
        <v>-0.1001236</v>
      </c>
      <c r="D29" s="49">
        <v>0.01100405</v>
      </c>
      <c r="E29" s="49">
        <v>0.04285391</v>
      </c>
      <c r="F29" s="49">
        <v>-0.002066002</v>
      </c>
      <c r="G29" s="49">
        <v>-0.007795428</v>
      </c>
    </row>
    <row r="30" spans="1:7" ht="12.75">
      <c r="A30" t="s">
        <v>38</v>
      </c>
      <c r="B30" s="49">
        <v>0.09075254</v>
      </c>
      <c r="C30" s="49">
        <v>0.02260315</v>
      </c>
      <c r="D30" s="49">
        <v>-0.08185879</v>
      </c>
      <c r="E30" s="49">
        <v>-0.09451071</v>
      </c>
      <c r="F30" s="49">
        <v>0.1986093</v>
      </c>
      <c r="G30" s="49">
        <v>0.002681307</v>
      </c>
    </row>
    <row r="31" spans="1:7" ht="12.75">
      <c r="A31" t="s">
        <v>39</v>
      </c>
      <c r="B31" s="49">
        <v>-0.01704489</v>
      </c>
      <c r="C31" s="49">
        <v>-0.06428412</v>
      </c>
      <c r="D31" s="49">
        <v>-0.0222274</v>
      </c>
      <c r="E31" s="49">
        <v>-0.0465656</v>
      </c>
      <c r="F31" s="49">
        <v>-0.01790677</v>
      </c>
      <c r="G31" s="49">
        <v>-0.03687168</v>
      </c>
    </row>
    <row r="32" spans="1:7" ht="12.75">
      <c r="A32" t="s">
        <v>40</v>
      </c>
      <c r="B32" s="49">
        <v>0.01638704</v>
      </c>
      <c r="C32" s="49">
        <v>0.03878079</v>
      </c>
      <c r="D32" s="49">
        <v>0.02047649</v>
      </c>
      <c r="E32" s="49">
        <v>0.003770354</v>
      </c>
      <c r="F32" s="49">
        <v>0.02385211</v>
      </c>
      <c r="G32" s="49">
        <v>0.02071698</v>
      </c>
    </row>
    <row r="33" spans="1:7" ht="12.75">
      <c r="A33" t="s">
        <v>41</v>
      </c>
      <c r="B33" s="49">
        <v>0.1333115</v>
      </c>
      <c r="C33" s="49">
        <v>0.06887637</v>
      </c>
      <c r="D33" s="49">
        <v>0.1066623</v>
      </c>
      <c r="E33" s="49">
        <v>0.07281084</v>
      </c>
      <c r="F33" s="49">
        <v>0.05688759</v>
      </c>
      <c r="G33" s="49">
        <v>0.08663087</v>
      </c>
    </row>
    <row r="34" spans="1:7" ht="12.75">
      <c r="A34" t="s">
        <v>42</v>
      </c>
      <c r="B34" s="49">
        <v>-0.01503711</v>
      </c>
      <c r="C34" s="49">
        <v>-0.008819469</v>
      </c>
      <c r="D34" s="49">
        <v>-0.01094862</v>
      </c>
      <c r="E34" s="49">
        <v>-0.009734761</v>
      </c>
      <c r="F34" s="49">
        <v>-0.03135214</v>
      </c>
      <c r="G34" s="49">
        <v>-0.01348487</v>
      </c>
    </row>
    <row r="35" spans="1:7" ht="12.75">
      <c r="A35" t="s">
        <v>43</v>
      </c>
      <c r="B35" s="49">
        <v>-0.004957117</v>
      </c>
      <c r="C35" s="49">
        <v>0.002408026</v>
      </c>
      <c r="D35" s="49">
        <v>0.00738814</v>
      </c>
      <c r="E35" s="49">
        <v>0.008782156</v>
      </c>
      <c r="F35" s="49">
        <v>0.001913793</v>
      </c>
      <c r="G35" s="49">
        <v>0.004006763</v>
      </c>
    </row>
    <row r="36" spans="1:6" ht="12.75">
      <c r="A36" t="s">
        <v>44</v>
      </c>
      <c r="B36" s="49">
        <v>18.79883</v>
      </c>
      <c r="C36" s="49">
        <v>18.79578</v>
      </c>
      <c r="D36" s="49">
        <v>18.80798</v>
      </c>
      <c r="E36" s="49">
        <v>18.80798</v>
      </c>
      <c r="F36" s="49">
        <v>18.81714</v>
      </c>
    </row>
    <row r="37" spans="1:6" ht="12.75">
      <c r="A37" t="s">
        <v>45</v>
      </c>
      <c r="B37" s="49">
        <v>-0.03712972</v>
      </c>
      <c r="C37" s="49">
        <v>0.1546224</v>
      </c>
      <c r="D37" s="49">
        <v>0.2609253</v>
      </c>
      <c r="E37" s="49">
        <v>0.2985636</v>
      </c>
      <c r="F37" s="49">
        <v>0.3194173</v>
      </c>
    </row>
    <row r="38" spans="1:7" ht="12.75">
      <c r="A38" t="s">
        <v>55</v>
      </c>
      <c r="B38" s="49">
        <v>-7.872994E-05</v>
      </c>
      <c r="C38" s="49">
        <v>3.348847E-05</v>
      </c>
      <c r="D38" s="49">
        <v>6.783487E-05</v>
      </c>
      <c r="E38" s="49">
        <v>1.0871E-05</v>
      </c>
      <c r="F38" s="49">
        <v>-0.0001151946</v>
      </c>
      <c r="G38" s="49">
        <v>0.000182967</v>
      </c>
    </row>
    <row r="39" spans="1:7" ht="12.75">
      <c r="A39" t="s">
        <v>56</v>
      </c>
      <c r="B39" s="49">
        <v>0.0002209075</v>
      </c>
      <c r="C39" s="49">
        <v>-6.826211E-05</v>
      </c>
      <c r="D39" s="49">
        <v>-2.365721E-05</v>
      </c>
      <c r="E39" s="49">
        <v>-3.664309E-05</v>
      </c>
      <c r="F39" s="49">
        <v>0</v>
      </c>
      <c r="G39" s="49">
        <v>0.001022354</v>
      </c>
    </row>
    <row r="40" spans="2:7" ht="12.75">
      <c r="B40" t="s">
        <v>46</v>
      </c>
      <c r="C40">
        <v>-0.003761</v>
      </c>
      <c r="D40" t="s">
        <v>47</v>
      </c>
      <c r="E40">
        <v>3.11762</v>
      </c>
      <c r="F40" t="s">
        <v>48</v>
      </c>
      <c r="G40">
        <v>55.151255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-7.8729950249158E-05</v>
      </c>
      <c r="C50">
        <f>-0.017/(C7*C7+C22*C22)*(C21*C22+C6*C7)</f>
        <v>3.348846856321172E-05</v>
      </c>
      <c r="D50">
        <f>-0.017/(D7*D7+D22*D22)*(D21*D22+D6*D7)</f>
        <v>6.783487802635347E-05</v>
      </c>
      <c r="E50">
        <f>-0.017/(E7*E7+E22*E22)*(E21*E22+E6*E7)</f>
        <v>1.0870998282513705E-05</v>
      </c>
      <c r="F50">
        <f>-0.017/(F7*F7+F22*F22)*(F21*F22+F6*F7)</f>
        <v>-0.00011519461673909002</v>
      </c>
      <c r="G50">
        <f>(B50*B$4+C50*C$4+D50*D$4+E50*E$4+F50*F$4)/SUM(B$4:F$4)</f>
        <v>1.9516436852813356E-07</v>
      </c>
    </row>
    <row r="51" spans="1:7" ht="12.75">
      <c r="A51" t="s">
        <v>59</v>
      </c>
      <c r="B51">
        <f>-0.017/(B7*B7+B22*B22)*(B21*B7-B6*B22)</f>
        <v>0.00022090754111345524</v>
      </c>
      <c r="C51">
        <f>-0.017/(C7*C7+C22*C22)*(C21*C7-C6*C22)</f>
        <v>-6.826210368266252E-05</v>
      </c>
      <c r="D51">
        <f>-0.017/(D7*D7+D22*D22)*(D21*D7-D6*D22)</f>
        <v>-2.365721102176156E-05</v>
      </c>
      <c r="E51">
        <f>-0.017/(E7*E7+E22*E22)*(E21*E7-E6*E22)</f>
        <v>-3.664308755564742E-05</v>
      </c>
      <c r="F51">
        <f>-0.017/(F7*F7+F22*F22)*(F21*F7-F6*F22)</f>
        <v>-7.778908454498069E-06</v>
      </c>
      <c r="G51">
        <f>(B51*B$4+C51*C$4+D51*D$4+E51*E$4+F51*F$4)/SUM(B$4:F$4)</f>
        <v>-4.131915080747044E-09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9999.957799347698</v>
      </c>
      <c r="C62">
        <f>C7+(2/0.017)*(C8*C50-C23*C51)</f>
        <v>9999.994486130623</v>
      </c>
      <c r="D62">
        <f>D7+(2/0.017)*(D8*D50-D23*D51)</f>
        <v>9999.97258582708</v>
      </c>
      <c r="E62">
        <f>E7+(2/0.017)*(E8*E50-E23*E51)</f>
        <v>10000.004560750827</v>
      </c>
      <c r="F62">
        <f>F7+(2/0.017)*(F8*F50-F23*F51)</f>
        <v>10000.064109078647</v>
      </c>
    </row>
    <row r="63" spans="1:6" ht="12.75">
      <c r="A63" t="s">
        <v>67</v>
      </c>
      <c r="B63">
        <f>B8+(3/0.017)*(B9*B50-B24*B51)</f>
        <v>1.8836321402478406</v>
      </c>
      <c r="C63">
        <f>C8+(3/0.017)*(C9*C50-C24*C51)</f>
        <v>-1.6877651454130593</v>
      </c>
      <c r="D63">
        <f>D8+(3/0.017)*(D9*D50-D24*D51)</f>
        <v>-3.2312147306810495</v>
      </c>
      <c r="E63">
        <f>E8+(3/0.017)*(E9*E50-E24*E51)</f>
        <v>-2.5973056093980698</v>
      </c>
      <c r="F63">
        <f>F8+(3/0.017)*(F9*F50-F24*F51)</f>
        <v>-4.184071402011589</v>
      </c>
    </row>
    <row r="64" spans="1:6" ht="12.75">
      <c r="A64" t="s">
        <v>68</v>
      </c>
      <c r="B64">
        <f>B9+(4/0.017)*(B10*B50-B25*B51)</f>
        <v>0.18143820777624542</v>
      </c>
      <c r="C64">
        <f>C9+(4/0.017)*(C10*C50-C25*C51)</f>
        <v>0.03818492670822295</v>
      </c>
      <c r="D64">
        <f>D9+(4/0.017)*(D10*D50-D25*D51)</f>
        <v>0.6111893757696699</v>
      </c>
      <c r="E64">
        <f>E9+(4/0.017)*(E10*E50-E25*E51)</f>
        <v>0.42227611509237667</v>
      </c>
      <c r="F64">
        <f>F9+(4/0.017)*(F10*F50-F25*F51)</f>
        <v>-1.7263565513127637</v>
      </c>
    </row>
    <row r="65" spans="1:6" ht="12.75">
      <c r="A65" t="s">
        <v>69</v>
      </c>
      <c r="B65">
        <f>B10+(5/0.017)*(B11*B50-B26*B51)</f>
        <v>-0.13053312389046473</v>
      </c>
      <c r="C65">
        <f>C10+(5/0.017)*(C11*C50-C26*C51)</f>
        <v>0.3815377469717165</v>
      </c>
      <c r="D65">
        <f>D10+(5/0.017)*(D11*D50-D26*D51)</f>
        <v>1.114096666784336</v>
      </c>
      <c r="E65">
        <f>E10+(5/0.017)*(E11*E50-E26*E51)</f>
        <v>0.7080139116965951</v>
      </c>
      <c r="F65">
        <f>F10+(5/0.017)*(F11*F50-F26*F51)</f>
        <v>-0.4919718185263757</v>
      </c>
    </row>
    <row r="66" spans="1:6" ht="12.75">
      <c r="A66" t="s">
        <v>70</v>
      </c>
      <c r="B66">
        <f>B11+(6/0.017)*(B12*B50-B27*B51)</f>
        <v>2.8064232900544814</v>
      </c>
      <c r="C66">
        <f>C11+(6/0.017)*(C12*C50-C27*C51)</f>
        <v>1.7928178301043487</v>
      </c>
      <c r="D66">
        <f>D11+(6/0.017)*(D12*D50-D27*D51)</f>
        <v>2.6749441062886876</v>
      </c>
      <c r="E66">
        <f>E11+(6/0.017)*(E12*E50-E27*E51)</f>
        <v>1.6868886603585107</v>
      </c>
      <c r="F66">
        <f>F11+(6/0.017)*(F12*F50-F27*F51)</f>
        <v>13.70418910514405</v>
      </c>
    </row>
    <row r="67" spans="1:6" ht="12.75">
      <c r="A67" t="s">
        <v>71</v>
      </c>
      <c r="B67">
        <f>B12+(7/0.017)*(B13*B50-B28*B51)</f>
        <v>0.11000751681839807</v>
      </c>
      <c r="C67">
        <f>C12+(7/0.017)*(C13*C50-C28*C51)</f>
        <v>0.11427287821618703</v>
      </c>
      <c r="D67">
        <f>D12+(7/0.017)*(D13*D50-D28*D51)</f>
        <v>-0.006524994332678308</v>
      </c>
      <c r="E67">
        <f>E12+(7/0.017)*(E13*E50-E28*E51)</f>
        <v>0.10232232936749457</v>
      </c>
      <c r="F67">
        <f>F12+(7/0.017)*(F13*F50-F28*F51)</f>
        <v>-0.3040316114867136</v>
      </c>
    </row>
    <row r="68" spans="1:6" ht="12.75">
      <c r="A68" t="s">
        <v>72</v>
      </c>
      <c r="B68">
        <f>B13+(8/0.017)*(B14*B50-B29*B51)</f>
        <v>-0.010401928543244657</v>
      </c>
      <c r="C68">
        <f>C13+(8/0.017)*(C14*C50-C29*C51)</f>
        <v>0.09714470575297052</v>
      </c>
      <c r="D68">
        <f>D13+(8/0.017)*(D14*D50-D29*D51)</f>
        <v>0.1109461026431251</v>
      </c>
      <c r="E68">
        <f>E13+(8/0.017)*(E14*E50-E29*E51)</f>
        <v>0.029978703096629436</v>
      </c>
      <c r="F68">
        <f>F13+(8/0.017)*(F14*F50-F29*F51)</f>
        <v>-0.17986134140578175</v>
      </c>
    </row>
    <row r="69" spans="1:6" ht="12.75">
      <c r="A69" t="s">
        <v>73</v>
      </c>
      <c r="B69">
        <f>B14+(9/0.017)*(B15*B50-B30*B51)</f>
        <v>-0.03755832600794515</v>
      </c>
      <c r="C69">
        <f>C14+(9/0.017)*(C15*C50-C30*C51)</f>
        <v>-0.046064551249921995</v>
      </c>
      <c r="D69">
        <f>D14+(9/0.017)*(D15*D50-D30*D51)</f>
        <v>-0.057308717316625735</v>
      </c>
      <c r="E69">
        <f>E14+(9/0.017)*(E15*E50-E30*E51)</f>
        <v>-0.09544305644363484</v>
      </c>
      <c r="F69">
        <f>F14+(9/0.017)*(F15*F50-F30*F51)</f>
        <v>0.048322566186796194</v>
      </c>
    </row>
    <row r="70" spans="1:6" ht="12.75">
      <c r="A70" t="s">
        <v>74</v>
      </c>
      <c r="B70">
        <f>B15+(10/0.017)*(B16*B50-B31*B51)</f>
        <v>-0.3867216181492429</v>
      </c>
      <c r="C70">
        <f>C15+(10/0.017)*(C16*C50-C31*C51)</f>
        <v>-0.19420423105124365</v>
      </c>
      <c r="D70">
        <f>D15+(10/0.017)*(D16*D50-D31*D51)</f>
        <v>-0.15037684386123207</v>
      </c>
      <c r="E70">
        <f>E15+(10/0.017)*(E16*E50-E31*E51)</f>
        <v>-0.18657185278857305</v>
      </c>
      <c r="F70">
        <f>F15+(10/0.017)*(F16*F50-F31*F51)</f>
        <v>-0.4387082109888971</v>
      </c>
    </row>
    <row r="71" spans="1:6" ht="12.75">
      <c r="A71" t="s">
        <v>75</v>
      </c>
      <c r="B71">
        <f>B16+(11/0.017)*(B17*B50-B32*B51)</f>
        <v>-0.013205118547188189</v>
      </c>
      <c r="C71">
        <f>C16+(11/0.017)*(C17*C50-C32*C51)</f>
        <v>0.016785223027751362</v>
      </c>
      <c r="D71">
        <f>D16+(11/0.017)*(D17*D50-D32*D51)</f>
        <v>0.018891369874666254</v>
      </c>
      <c r="E71">
        <f>E16+(11/0.017)*(E17*E50-E32*E51)</f>
        <v>0.05131888908406376</v>
      </c>
      <c r="F71">
        <f>F16+(11/0.017)*(F17*F50-F32*F51)</f>
        <v>-0.04262020254397365</v>
      </c>
    </row>
    <row r="72" spans="1:6" ht="12.75">
      <c r="A72" t="s">
        <v>76</v>
      </c>
      <c r="B72">
        <f>B17+(12/0.017)*(B18*B50-B33*B51)</f>
        <v>-0.04922615936835417</v>
      </c>
      <c r="C72">
        <f>C17+(12/0.017)*(C18*C50-C33*C51)</f>
        <v>-0.041052637057661386</v>
      </c>
      <c r="D72">
        <f>D17+(12/0.017)*(D18*D50-D33*D51)</f>
        <v>-0.05027089581442291</v>
      </c>
      <c r="E72">
        <f>E17+(12/0.017)*(E18*E50-E33*E51)</f>
        <v>-0.04833639860161805</v>
      </c>
      <c r="F72">
        <f>F17+(12/0.017)*(F18*F50-F33*F51)</f>
        <v>-0.023752852336818946</v>
      </c>
    </row>
    <row r="73" spans="1:6" ht="12.75">
      <c r="A73" t="s">
        <v>77</v>
      </c>
      <c r="B73">
        <f>B18+(13/0.017)*(B19*B50-B34*B51)</f>
        <v>0.02081289259408057</v>
      </c>
      <c r="C73">
        <f>C18+(13/0.017)*(C19*C50-C34*C51)</f>
        <v>0.003867692710401275</v>
      </c>
      <c r="D73">
        <f>D18+(13/0.017)*(D19*D50-D34*D51)</f>
        <v>0.0008528287239548404</v>
      </c>
      <c r="E73">
        <f>E18+(13/0.017)*(E19*E50-E34*E51)</f>
        <v>0.0010085374140387834</v>
      </c>
      <c r="F73">
        <f>F18+(13/0.017)*(F19*F50-F34*F51)</f>
        <v>-0.02309052080549592</v>
      </c>
    </row>
    <row r="74" spans="1:6" ht="12.75">
      <c r="A74" t="s">
        <v>78</v>
      </c>
      <c r="B74">
        <f>B19+(14/0.017)*(B20*B50-B35*B51)</f>
        <v>-0.21454769240660607</v>
      </c>
      <c r="C74">
        <f>C19+(14/0.017)*(C20*C50-C35*C51)</f>
        <v>-0.19474480303356603</v>
      </c>
      <c r="D74">
        <f>D19+(14/0.017)*(D20*D50-D35*D51)</f>
        <v>-0.20806178002799072</v>
      </c>
      <c r="E74">
        <f>E19+(14/0.017)*(E20*E50-E35*E51)</f>
        <v>-0.18593098183889561</v>
      </c>
      <c r="F74">
        <f>F19+(14/0.017)*(F20*F50-F35*F51)</f>
        <v>-0.15516775440732708</v>
      </c>
    </row>
    <row r="75" spans="1:6" ht="12.75">
      <c r="A75" t="s">
        <v>79</v>
      </c>
      <c r="B75" s="49">
        <f>B20</f>
        <v>-0.004423281</v>
      </c>
      <c r="C75" s="49">
        <f>C20</f>
        <v>0.0005666589</v>
      </c>
      <c r="D75" s="49">
        <f>D20</f>
        <v>-0.00362521</v>
      </c>
      <c r="E75" s="49">
        <f>E20</f>
        <v>-0.004836365</v>
      </c>
      <c r="F75" s="49">
        <f>F20</f>
        <v>-0.003590169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62.35915914271927</v>
      </c>
      <c r="C82">
        <f>C22+(2/0.017)*(C8*C51+C23*C50)</f>
        <v>10.511506533860855</v>
      </c>
      <c r="D82">
        <f>D22+(2/0.017)*(D8*D51+D23*D50)</f>
        <v>-11.456644808007193</v>
      </c>
      <c r="E82">
        <f>E22+(2/0.017)*(E8*E51+E23*E50)</f>
        <v>-11.203038485802747</v>
      </c>
      <c r="F82">
        <f>F22+(2/0.017)*(F8*F51+F23*F50)</f>
        <v>-46.82311545461421</v>
      </c>
    </row>
    <row r="83" spans="1:6" ht="12.75">
      <c r="A83" t="s">
        <v>82</v>
      </c>
      <c r="B83">
        <f>B23+(3/0.017)*(B9*B51+B24*B50)</f>
        <v>0.971454294115674</v>
      </c>
      <c r="C83">
        <f>C23+(3/0.017)*(C9*C51+C24*C50)</f>
        <v>0.15542872367336874</v>
      </c>
      <c r="D83">
        <f>D23+(3/0.017)*(D9*D51+D24*D50)</f>
        <v>-0.5543374898090843</v>
      </c>
      <c r="E83">
        <f>E23+(3/0.017)*(E9*E51+E24*E50)</f>
        <v>1.8150129223848943</v>
      </c>
      <c r="F83">
        <f>F23+(3/0.017)*(F9*F51+F24*F50)</f>
        <v>7.420944973388692</v>
      </c>
    </row>
    <row r="84" spans="1:6" ht="12.75">
      <c r="A84" t="s">
        <v>83</v>
      </c>
      <c r="B84">
        <f>B24+(4/0.017)*(B10*B51+B25*B50)</f>
        <v>-0.47108610115232097</v>
      </c>
      <c r="C84">
        <f>C24+(4/0.017)*(C10*C51+C25*C50)</f>
        <v>1.203130316461886</v>
      </c>
      <c r="D84">
        <f>D24+(4/0.017)*(D10*D51+D25*D50)</f>
        <v>0.5150811702662151</v>
      </c>
      <c r="E84">
        <f>E24+(4/0.017)*(E10*E51+E25*E50)</f>
        <v>-2.8890171621129794</v>
      </c>
      <c r="F84">
        <f>F24+(4/0.017)*(F10*F51+F25*F50)</f>
        <v>3.8180726858570875</v>
      </c>
    </row>
    <row r="85" spans="1:6" ht="12.75">
      <c r="A85" t="s">
        <v>84</v>
      </c>
      <c r="B85">
        <f>B25+(5/0.017)*(B11*B51+B26*B50)</f>
        <v>-0.050946651063425274</v>
      </c>
      <c r="C85">
        <f>C25+(5/0.017)*(C11*C51+C26*C50)</f>
        <v>0.9881389024329725</v>
      </c>
      <c r="D85">
        <f>D25+(5/0.017)*(D11*D51+D26*D50)</f>
        <v>0.10891355306513055</v>
      </c>
      <c r="E85">
        <f>E25+(5/0.017)*(E11*E51+E26*E50)</f>
        <v>1.4286015662385139</v>
      </c>
      <c r="F85">
        <f>F25+(5/0.017)*(F11*F51+F26*F50)</f>
        <v>-1.332731787834731</v>
      </c>
    </row>
    <row r="86" spans="1:6" ht="12.75">
      <c r="A86" t="s">
        <v>85</v>
      </c>
      <c r="B86">
        <f>B26+(6/0.017)*(B12*B51+B27*B50)</f>
        <v>0.928185865041199</v>
      </c>
      <c r="C86">
        <f>C26+(6/0.017)*(C12*C51+C27*C50)</f>
        <v>0.05524277913790872</v>
      </c>
      <c r="D86">
        <f>D26+(6/0.017)*(D12*D51+D27*D50)</f>
        <v>0.11353078526502618</v>
      </c>
      <c r="E86">
        <f>E26+(6/0.017)*(E12*E51+E27*E50)</f>
        <v>-0.11061812926756878</v>
      </c>
      <c r="F86">
        <f>F26+(6/0.017)*(F12*F51+F27*F50)</f>
        <v>1.7528472905508345</v>
      </c>
    </row>
    <row r="87" spans="1:6" ht="12.75">
      <c r="A87" t="s">
        <v>86</v>
      </c>
      <c r="B87">
        <f>B27+(7/0.017)*(B13*B51+B28*B50)</f>
        <v>-0.08342859021580677</v>
      </c>
      <c r="C87">
        <f>C27+(7/0.017)*(C13*C51+C28*C50)</f>
        <v>-0.02669184141223674</v>
      </c>
      <c r="D87">
        <f>D27+(7/0.017)*(D13*D51+D28*D50)</f>
        <v>-0.24196551457075832</v>
      </c>
      <c r="E87">
        <f>E27+(7/0.017)*(E13*E51+E28*E50)</f>
        <v>-0.3343139465133179</v>
      </c>
      <c r="F87">
        <f>F27+(7/0.017)*(F13*F51+F28*F50)</f>
        <v>-0.05937315587374563</v>
      </c>
    </row>
    <row r="88" spans="1:6" ht="12.75">
      <c r="A88" t="s">
        <v>87</v>
      </c>
      <c r="B88">
        <f>B28+(8/0.017)*(B14*B51+B29*B50)</f>
        <v>-0.026498637331358276</v>
      </c>
      <c r="C88">
        <f>C28+(8/0.017)*(C14*C51+C29*C50)</f>
        <v>0.024951028342912462</v>
      </c>
      <c r="D88">
        <f>D28+(8/0.017)*(D14*D51+D29*D50)</f>
        <v>0.03373141621114702</v>
      </c>
      <c r="E88">
        <f>E28+(8/0.017)*(E14*E51+E29*E50)</f>
        <v>-0.26086323237139997</v>
      </c>
      <c r="F88">
        <f>F28+(8/0.017)*(F14*F51+F29*F50)</f>
        <v>0.2995177969127313</v>
      </c>
    </row>
    <row r="89" spans="1:6" ht="12.75">
      <c r="A89" t="s">
        <v>88</v>
      </c>
      <c r="B89">
        <f>B29+(9/0.017)*(B15*B51+B30*B50)</f>
        <v>-0.024334183000770587</v>
      </c>
      <c r="C89">
        <f>C29+(9/0.017)*(C15*C51+C30*C50)</f>
        <v>-0.09278643048607842</v>
      </c>
      <c r="D89">
        <f>D29+(9/0.017)*(D15*D51+D30*D50)</f>
        <v>0.009954234816955272</v>
      </c>
      <c r="E89">
        <f>E29+(9/0.017)*(E15*E51+E30*E50)</f>
        <v>0.045916266371704435</v>
      </c>
      <c r="F89">
        <f>F29+(9/0.017)*(F15*F51+F30*F50)</f>
        <v>-0.012359406434524947</v>
      </c>
    </row>
    <row r="90" spans="1:6" ht="12.75">
      <c r="A90" t="s">
        <v>89</v>
      </c>
      <c r="B90">
        <f>B30+(10/0.017)*(B16*B51+B31*B50)</f>
        <v>0.08994403961426468</v>
      </c>
      <c r="C90">
        <f>C30+(10/0.017)*(C16*C51+C31*C50)</f>
        <v>0.020692795944262765</v>
      </c>
      <c r="D90">
        <f>D30+(10/0.017)*(D16*D51+D31*D50)</f>
        <v>-0.08303639818196967</v>
      </c>
      <c r="E90">
        <f>E30+(10/0.017)*(E16*E51+E31*E50)</f>
        <v>-0.09592034016394024</v>
      </c>
      <c r="F90">
        <f>F30+(10/0.017)*(F16*F51+F31*F50)</f>
        <v>0.20002748552970911</v>
      </c>
    </row>
    <row r="91" spans="1:6" ht="12.75">
      <c r="A91" t="s">
        <v>90</v>
      </c>
      <c r="B91">
        <f>B31+(11/0.017)*(B17*B51+B32*B50)</f>
        <v>-0.02190268749888705</v>
      </c>
      <c r="C91">
        <f>C31+(11/0.017)*(C17*C51+C32*C50)</f>
        <v>-0.0614741795466788</v>
      </c>
      <c r="D91">
        <f>D31+(11/0.017)*(D17*D51+D32*D50)</f>
        <v>-0.02052315047747664</v>
      </c>
      <c r="E91">
        <f>E31+(11/0.017)*(E17*E51+E32*E50)</f>
        <v>-0.045347843125206816</v>
      </c>
      <c r="F91">
        <f>F31+(11/0.017)*(F17*F51+F32*F50)</f>
        <v>-0.01954853965986472</v>
      </c>
    </row>
    <row r="92" spans="1:6" ht="12.75">
      <c r="A92" t="s">
        <v>91</v>
      </c>
      <c r="B92">
        <f>B32+(12/0.017)*(B18*B51+B33*B50)</f>
        <v>0.009802369921505613</v>
      </c>
      <c r="C92">
        <f>C32+(12/0.017)*(C18*C51+C33*C50)</f>
        <v>0.03995991071029366</v>
      </c>
      <c r="D92">
        <f>D32+(12/0.017)*(D18*D51+D33*D50)</f>
        <v>0.02538611621617213</v>
      </c>
      <c r="E92">
        <f>E32+(12/0.017)*(E18*E51+E33*E50)</f>
        <v>0.004255909010205192</v>
      </c>
      <c r="F92">
        <f>F32+(12/0.017)*(F18*F51+F33*F50)</f>
        <v>0.01942735262263072</v>
      </c>
    </row>
    <row r="93" spans="1:6" ht="12.75">
      <c r="A93" t="s">
        <v>92</v>
      </c>
      <c r="B93">
        <f>B33+(13/0.017)*(B19*B51+B34*B50)</f>
        <v>0.09777263174609371</v>
      </c>
      <c r="C93">
        <f>C33+(13/0.017)*(C19*C51+C34*C50)</f>
        <v>0.0788241587267848</v>
      </c>
      <c r="D93">
        <f>D33+(13/0.017)*(D19*D51+D34*D50)</f>
        <v>0.10985730028314601</v>
      </c>
      <c r="E93">
        <f>E33+(13/0.017)*(E19*E51+E34*E50)</f>
        <v>0.07794613297007119</v>
      </c>
      <c r="F93">
        <f>F33+(13/0.017)*(F19*F51+F34*F50)</f>
        <v>0.06057452631757093</v>
      </c>
    </row>
    <row r="94" spans="1:6" ht="12.75">
      <c r="A94" t="s">
        <v>93</v>
      </c>
      <c r="B94">
        <f>B34+(14/0.017)*(B20*B51+B35*B50)</f>
        <v>-0.01552040857435556</v>
      </c>
      <c r="C94">
        <f>C34+(14/0.017)*(C20*C51+C35*C50)</f>
        <v>-0.0087849138916575</v>
      </c>
      <c r="D94">
        <f>D34+(14/0.017)*(D20*D51+D35*D50)</f>
        <v>-0.01046526099576838</v>
      </c>
      <c r="E94">
        <f>E34+(14/0.017)*(E20*E51+E35*E50)</f>
        <v>-0.00951019264205037</v>
      </c>
      <c r="F94">
        <f>F34+(14/0.017)*(F20*F51+F35*F50)</f>
        <v>-0.03151069498660711</v>
      </c>
    </row>
    <row r="95" spans="1:6" ht="12.75">
      <c r="A95" t="s">
        <v>94</v>
      </c>
      <c r="B95" s="49">
        <f>B35</f>
        <v>-0.004957117</v>
      </c>
      <c r="C95" s="49">
        <f>C35</f>
        <v>0.002408026</v>
      </c>
      <c r="D95" s="49">
        <f>D35</f>
        <v>0.00738814</v>
      </c>
      <c r="E95" s="49">
        <f>E35</f>
        <v>0.008782156</v>
      </c>
      <c r="F95" s="49">
        <f>F35</f>
        <v>0.001913793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1.8836400893318879</v>
      </c>
      <c r="C103">
        <f>C63*10000/C62</f>
        <v>-1.6877660760252278</v>
      </c>
      <c r="D103">
        <f>D63*10000/D62</f>
        <v>-3.23122358881327</v>
      </c>
      <c r="E103">
        <f>E63*10000/E62</f>
        <v>-2.597304424832239</v>
      </c>
      <c r="F103">
        <f>F63*10000/F62</f>
        <v>-4.184044578487295</v>
      </c>
      <c r="G103">
        <f>AVERAGE(C103:E103)</f>
        <v>-2.505431363223579</v>
      </c>
      <c r="H103">
        <f>STDEV(C103:E103)</f>
        <v>0.77581941715355</v>
      </c>
      <c r="I103">
        <f>(B103*B4+C103*C4+D103*D4+E103*E4+F103*F4)/SUM(B4:F4)</f>
        <v>-2.094755669350936</v>
      </c>
      <c r="K103">
        <f>(LN(H103)+LN(H123))/2-LN(K114*K115^3)</f>
        <v>-3.9076884152026747</v>
      </c>
    </row>
    <row r="104" spans="1:11" ht="12.75">
      <c r="A104" t="s">
        <v>68</v>
      </c>
      <c r="B104">
        <f>B64*10000/B62</f>
        <v>0.1814389734605487</v>
      </c>
      <c r="C104">
        <f>C64*10000/C62</f>
        <v>0.03818494776290436</v>
      </c>
      <c r="D104">
        <f>D64*10000/D62</f>
        <v>0.6111910512993867</v>
      </c>
      <c r="E104">
        <f>E64*10000/E62</f>
        <v>0.4222759225028504</v>
      </c>
      <c r="F104">
        <f>F64*10000/F62</f>
        <v>-1.726345483870924</v>
      </c>
      <c r="G104">
        <f>AVERAGE(C104:E104)</f>
        <v>0.35721730718838046</v>
      </c>
      <c r="H104">
        <f>STDEV(C104:E104)</f>
        <v>0.2919905242340795</v>
      </c>
      <c r="I104">
        <f>(B104*B4+C104*C4+D104*D4+E104*E4+F104*F4)/SUM(B4:F4)</f>
        <v>0.053231711822484776</v>
      </c>
      <c r="K104">
        <f>(LN(H104)+LN(H124))/2-LN(K114*K115^4)</f>
        <v>-3.5105402367428904</v>
      </c>
    </row>
    <row r="105" spans="1:11" ht="12.75">
      <c r="A105" t="s">
        <v>69</v>
      </c>
      <c r="B105">
        <f>B65*10000/B62</f>
        <v>-0.13053367475108693</v>
      </c>
      <c r="C105">
        <f>C65*10000/C62</f>
        <v>0.3815379573467624</v>
      </c>
      <c r="D105">
        <f>D65*10000/D62</f>
        <v>1.1140997209965762</v>
      </c>
      <c r="E105">
        <f>E65*10000/E62</f>
        <v>0.708013588789239</v>
      </c>
      <c r="F105">
        <f>F65*10000/F62</f>
        <v>-0.4919686645605949</v>
      </c>
      <c r="G105">
        <f>AVERAGE(C105:E105)</f>
        <v>0.7345504223775259</v>
      </c>
      <c r="H105">
        <f>STDEV(C105:E105)</f>
        <v>0.36700114038392384</v>
      </c>
      <c r="I105">
        <f>(B105*B4+C105*C4+D105*D4+E105*E4+F105*F4)/SUM(B4:F4)</f>
        <v>0.445396995954076</v>
      </c>
      <c r="K105">
        <f>(LN(H105)+LN(H125))/2-LN(K114*K115^5)</f>
        <v>-3.395950210100345</v>
      </c>
    </row>
    <row r="106" spans="1:11" ht="12.75">
      <c r="A106" t="s">
        <v>70</v>
      </c>
      <c r="B106">
        <f>B66*10000/B62</f>
        <v>2.806435133393809</v>
      </c>
      <c r="C106">
        <f>C66*10000/C62</f>
        <v>1.792818818641227</v>
      </c>
      <c r="D106">
        <f>D66*10000/D62</f>
        <v>2.674951439446819</v>
      </c>
      <c r="E106">
        <f>E66*10000/E62</f>
        <v>1.6868878910109761</v>
      </c>
      <c r="F106">
        <f>F66*10000/F62</f>
        <v>13.704101249413572</v>
      </c>
      <c r="G106">
        <f>AVERAGE(C106:E106)</f>
        <v>2.051552716366341</v>
      </c>
      <c r="H106">
        <f>STDEV(C106:E106)</f>
        <v>0.5424710280843842</v>
      </c>
      <c r="I106">
        <f>(B106*B4+C106*C4+D106*D4+E106*E4+F106*F4)/SUM(B4:F4)</f>
        <v>3.718480378043567</v>
      </c>
      <c r="K106">
        <f>(LN(H106)+LN(H126))/2-LN(K114*K115^6)</f>
        <v>-3.4862254439363016</v>
      </c>
    </row>
    <row r="107" spans="1:11" ht="12.75">
      <c r="A107" t="s">
        <v>71</v>
      </c>
      <c r="B107">
        <f>B67*10000/B62</f>
        <v>0.11000798105925398</v>
      </c>
      <c r="C107">
        <f>C67*10000/C62</f>
        <v>0.11427294122479416</v>
      </c>
      <c r="D107">
        <f>D67*10000/D62</f>
        <v>-0.00652501222045964</v>
      </c>
      <c r="E107">
        <f>E67*10000/E62</f>
        <v>0.10232228270085102</v>
      </c>
      <c r="F107">
        <f>F67*10000/F62</f>
        <v>-0.30402966238055995</v>
      </c>
      <c r="G107">
        <f>AVERAGE(C107:E107)</f>
        <v>0.07002340390172851</v>
      </c>
      <c r="H107">
        <f>STDEV(C107:E107)</f>
        <v>0.06656162233525209</v>
      </c>
      <c r="I107">
        <f>(B107*B4+C107*C4+D107*D4+E107*E4+F107*F4)/SUM(B4:F4)</f>
        <v>0.025808919663303405</v>
      </c>
      <c r="K107">
        <f>(LN(H107)+LN(H127))/2-LN(K114*K115^7)</f>
        <v>-3.7911632333638137</v>
      </c>
    </row>
    <row r="108" spans="1:9" ht="12.75">
      <c r="A108" t="s">
        <v>72</v>
      </c>
      <c r="B108">
        <f>B68*10000/B62</f>
        <v>-0.010401972440246878</v>
      </c>
      <c r="C108">
        <f>C68*10000/C62</f>
        <v>0.09714475931732187</v>
      </c>
      <c r="D108">
        <f>D68*10000/D62</f>
        <v>0.11094640679352318</v>
      </c>
      <c r="E108">
        <f>E68*10000/E62</f>
        <v>0.029978689424096178</v>
      </c>
      <c r="F108">
        <f>F68*10000/F62</f>
        <v>-0.17986018833868578</v>
      </c>
      <c r="G108">
        <f>AVERAGE(C108:E108)</f>
        <v>0.07935661851164708</v>
      </c>
      <c r="H108">
        <f>STDEV(C108:E108)</f>
        <v>0.043315774020508256</v>
      </c>
      <c r="I108">
        <f>(B108*B4+C108*C4+D108*D4+E108*E4+F108*F4)/SUM(B4:F4)</f>
        <v>0.0317150265429467</v>
      </c>
    </row>
    <row r="109" spans="1:9" ht="12.75">
      <c r="A109" t="s">
        <v>73</v>
      </c>
      <c r="B109">
        <f>B69*10000/B62</f>
        <v>-0.037558484507199716</v>
      </c>
      <c r="C109">
        <f>C69*10000/C62</f>
        <v>-0.04606457664932785</v>
      </c>
      <c r="D109">
        <f>D69*10000/D62</f>
        <v>-0.05730887442416507</v>
      </c>
      <c r="E109">
        <f>E69*10000/E62</f>
        <v>-0.09544301291445483</v>
      </c>
      <c r="F109">
        <f>F69*10000/F62</f>
        <v>0.04832225639726262</v>
      </c>
      <c r="G109">
        <f>AVERAGE(C109:E109)</f>
        <v>-0.06627215466264924</v>
      </c>
      <c r="H109">
        <f>STDEV(C109:E109)</f>
        <v>0.02588074161364979</v>
      </c>
      <c r="I109">
        <f>(B109*B4+C109*C4+D109*D4+E109*E4+F109*F4)/SUM(B4:F4)</f>
        <v>-0.04679897583914891</v>
      </c>
    </row>
    <row r="110" spans="1:11" ht="12.75">
      <c r="A110" t="s">
        <v>74</v>
      </c>
      <c r="B110">
        <f>B70*10000/B62</f>
        <v>-0.38672325014658454</v>
      </c>
      <c r="C110">
        <f>C70*10000/C62</f>
        <v>-0.19420433813297897</v>
      </c>
      <c r="D110">
        <f>D70*10000/D62</f>
        <v>-0.1503772561080423</v>
      </c>
      <c r="E110">
        <f>E70*10000/E62</f>
        <v>-0.18657176769783868</v>
      </c>
      <c r="F110">
        <f>F70*10000/F62</f>
        <v>-0.43870539848900764</v>
      </c>
      <c r="G110">
        <f>AVERAGE(C110:E110)</f>
        <v>-0.17705112064628667</v>
      </c>
      <c r="H110">
        <f>STDEV(C110:E110)</f>
        <v>0.023413357724070428</v>
      </c>
      <c r="I110">
        <f>(B110*B4+C110*C4+D110*D4+E110*E4+F110*F4)/SUM(B4:F4)</f>
        <v>-0.24236789635854827</v>
      </c>
      <c r="K110">
        <f>EXP(AVERAGE(K103:K107))</f>
        <v>0.026827883375595815</v>
      </c>
    </row>
    <row r="111" spans="1:9" ht="12.75">
      <c r="A111" t="s">
        <v>75</v>
      </c>
      <c r="B111">
        <f>B71*10000/B62</f>
        <v>-0.013205174273885002</v>
      </c>
      <c r="C111">
        <f>C71*10000/C62</f>
        <v>0.01678523228290919</v>
      </c>
      <c r="D111">
        <f>D71*10000/D62</f>
        <v>0.018891421663936276</v>
      </c>
      <c r="E111">
        <f>E71*10000/E62</f>
        <v>0.051318865678807855</v>
      </c>
      <c r="F111">
        <f>F71*10000/F62</f>
        <v>-0.04261992931153363</v>
      </c>
      <c r="G111">
        <f>AVERAGE(C111:E111)</f>
        <v>0.028998506541884444</v>
      </c>
      <c r="H111">
        <f>STDEV(C111:E111)</f>
        <v>0.019358662981417862</v>
      </c>
      <c r="I111">
        <f>(B111*B4+C111*C4+D111*D4+E111*E4+F111*F4)/SUM(B4:F4)</f>
        <v>0.013318760484954907</v>
      </c>
    </row>
    <row r="112" spans="1:9" ht="12.75">
      <c r="A112" t="s">
        <v>76</v>
      </c>
      <c r="B112">
        <f>B72*10000/B62</f>
        <v>-0.04922636710683441</v>
      </c>
      <c r="C112">
        <f>C72*10000/C62</f>
        <v>-0.04105265969356169</v>
      </c>
      <c r="D112">
        <f>D72*10000/D62</f>
        <v>-0.050271033628303784</v>
      </c>
      <c r="E112">
        <f>E72*10000/E62</f>
        <v>-0.04833637655660111</v>
      </c>
      <c r="F112">
        <f>F72*10000/F62</f>
        <v>-0.023752700060447322</v>
      </c>
      <c r="G112">
        <f>AVERAGE(C112:E112)</f>
        <v>-0.04655335662615553</v>
      </c>
      <c r="H112">
        <f>STDEV(C112:E112)</f>
        <v>0.004860964364656228</v>
      </c>
      <c r="I112">
        <f>(B112*B4+C112*C4+D112*D4+E112*E4+F112*F4)/SUM(B4:F4)</f>
        <v>-0.043891802309151774</v>
      </c>
    </row>
    <row r="113" spans="1:9" ht="12.75">
      <c r="A113" t="s">
        <v>77</v>
      </c>
      <c r="B113">
        <f>B73*10000/B62</f>
        <v>0.020812980426215603</v>
      </c>
      <c r="C113">
        <f>C73*10000/C62</f>
        <v>0.0038676948429976904</v>
      </c>
      <c r="D113">
        <f>D73*10000/D62</f>
        <v>0.0008528310619206608</v>
      </c>
      <c r="E113">
        <f>E73*10000/E62</f>
        <v>0.0010085369540702087</v>
      </c>
      <c r="F113">
        <f>F73*10000/F62</f>
        <v>-0.023090372775243496</v>
      </c>
      <c r="G113">
        <f>AVERAGE(C113:E113)</f>
        <v>0.0019096876196628531</v>
      </c>
      <c r="H113">
        <f>STDEV(C113:E113)</f>
        <v>0.0016974702637118778</v>
      </c>
      <c r="I113">
        <f>(B113*B4+C113*C4+D113*D4+E113*E4+F113*F4)/SUM(B4:F4)</f>
        <v>0.0013026887044540636</v>
      </c>
    </row>
    <row r="114" spans="1:11" ht="12.75">
      <c r="A114" t="s">
        <v>78</v>
      </c>
      <c r="B114">
        <f>B74*10000/B62</f>
        <v>-0.21454859781568392</v>
      </c>
      <c r="C114">
        <f>C74*10000/C62</f>
        <v>-0.19474491041336583</v>
      </c>
      <c r="D114">
        <f>D74*10000/D62</f>
        <v>-0.20806235041371599</v>
      </c>
      <c r="E114">
        <f>E74*10000/E62</f>
        <v>-0.18593089704044635</v>
      </c>
      <c r="F114">
        <f>F74*10000/F62</f>
        <v>-0.15516675964752732</v>
      </c>
      <c r="G114">
        <f>AVERAGE(C114:E114)</f>
        <v>-0.19624605262250938</v>
      </c>
      <c r="H114">
        <f>STDEV(C114:E114)</f>
        <v>0.011141830103369745</v>
      </c>
      <c r="I114">
        <f>(B114*B4+C114*C4+D114*D4+E114*E4+F114*F4)/SUM(B4:F4)</f>
        <v>-0.19340179130815968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-0.004423299666613126</v>
      </c>
      <c r="C115">
        <f>C75*10000/C62</f>
        <v>0.0005666592124484879</v>
      </c>
      <c r="D115">
        <f>D75*10000/D62</f>
        <v>-0.003625219938240626</v>
      </c>
      <c r="E115">
        <f>E75*10000/E62</f>
        <v>-0.004836362794255438</v>
      </c>
      <c r="F115">
        <f>F75*10000/F62</f>
        <v>-0.003590145983904876</v>
      </c>
      <c r="G115">
        <f>AVERAGE(C115:E115)</f>
        <v>-0.002631641173349192</v>
      </c>
      <c r="H115">
        <f>STDEV(C115:E115)</f>
        <v>0.002835235576237735</v>
      </c>
      <c r="I115">
        <f>(B115*B4+C115*C4+D115*D4+E115*E4+F115*F4)/SUM(B4:F4)</f>
        <v>-0.003018938921018343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62.35942230354911</v>
      </c>
      <c r="C122">
        <f>C82*10000/C62</f>
        <v>10.511512329771449</v>
      </c>
      <c r="D122">
        <f>D82*10000/D62</f>
        <v>-11.45667621553748</v>
      </c>
      <c r="E122">
        <f>E82*10000/E62</f>
        <v>-11.203033376378372</v>
      </c>
      <c r="F122">
        <f>F82*10000/F62</f>
        <v>-46.8228152778595</v>
      </c>
      <c r="G122">
        <f>AVERAGE(C122:E122)</f>
        <v>-4.049399087381468</v>
      </c>
      <c r="H122">
        <f>STDEV(C122:E122)</f>
        <v>12.610756902188495</v>
      </c>
      <c r="I122">
        <f>(B122*B4+C122*C4+D122*D4+E122*E4+F122*F4)/SUM(B4:F4)</f>
        <v>-0.1586659784321234</v>
      </c>
    </row>
    <row r="123" spans="1:9" ht="12.75">
      <c r="A123" t="s">
        <v>82</v>
      </c>
      <c r="B123">
        <f>B83*10000/B62</f>
        <v>0.971458393733464</v>
      </c>
      <c r="C123">
        <f>C83*10000/C62</f>
        <v>0.15542880937478398</v>
      </c>
      <c r="D123">
        <f>D83*10000/D62</f>
        <v>-0.5543390094836305</v>
      </c>
      <c r="E123">
        <f>E83*10000/E62</f>
        <v>1.8150120946031032</v>
      </c>
      <c r="F123">
        <f>F83*10000/F62</f>
        <v>7.420897398699195</v>
      </c>
      <c r="G123">
        <f>AVERAGE(C123:E123)</f>
        <v>0.4720339648314189</v>
      </c>
      <c r="H123">
        <f>STDEV(C123:E123)</f>
        <v>1.2159914810374068</v>
      </c>
      <c r="I123">
        <f>(B123*B4+C123*C4+D123*D4+E123*E4+F123*F4)/SUM(B4:F4)</f>
        <v>1.4733035700466157</v>
      </c>
    </row>
    <row r="124" spans="1:9" ht="12.75">
      <c r="A124" t="s">
        <v>83</v>
      </c>
      <c r="B124">
        <f>B84*10000/B62</f>
        <v>-0.47108808917478645</v>
      </c>
      <c r="C124">
        <f>C84*10000/C62</f>
        <v>1.2031309798525927</v>
      </c>
      <c r="D124">
        <f>D84*10000/D62</f>
        <v>0.5150825823225131</v>
      </c>
      <c r="E124">
        <f>E84*10000/E62</f>
        <v>-2.889015844504839</v>
      </c>
      <c r="F124">
        <f>F84*10000/F62</f>
        <v>3.8180482087017986</v>
      </c>
      <c r="G124">
        <f>AVERAGE(C124:E124)</f>
        <v>-0.39026742744324444</v>
      </c>
      <c r="H124">
        <f>STDEV(C124:E124)</f>
        <v>2.1911550351724993</v>
      </c>
      <c r="I124">
        <f>(B124*B4+C124*C4+D124*D4+E124*E4+F124*F4)/SUM(B4:F4)</f>
        <v>0.16056140668088414</v>
      </c>
    </row>
    <row r="125" spans="1:9" ht="12.75">
      <c r="A125" t="s">
        <v>84</v>
      </c>
      <c r="B125">
        <f>B85*10000/B62</f>
        <v>-0.050946866062523334</v>
      </c>
      <c r="C125">
        <f>C85*10000/C62</f>
        <v>0.9881394472801563</v>
      </c>
      <c r="D125">
        <f>D85*10000/D62</f>
        <v>0.10891385164344679</v>
      </c>
      <c r="E125">
        <f>E85*10000/E62</f>
        <v>1.4286009146892336</v>
      </c>
      <c r="F125">
        <f>F85*10000/F62</f>
        <v>-1.3327232438688053</v>
      </c>
      <c r="G125">
        <f>AVERAGE(C125:E125)</f>
        <v>0.8418847378709455</v>
      </c>
      <c r="H125">
        <f>STDEV(C125:E125)</f>
        <v>0.6718901071684888</v>
      </c>
      <c r="I125">
        <f>(B125*B4+C125*C4+D125*D4+E125*E4+F125*F4)/SUM(B4:F4)</f>
        <v>0.42204446672809287</v>
      </c>
    </row>
    <row r="126" spans="1:9" ht="12.75">
      <c r="A126" t="s">
        <v>85</v>
      </c>
      <c r="B126">
        <f>B86*10000/B62</f>
        <v>0.9281897820626254</v>
      </c>
      <c r="C126">
        <f>C86*10000/C62</f>
        <v>0.055242809598072325</v>
      </c>
      <c r="D126">
        <f>D86*10000/D62</f>
        <v>0.11353109650113731</v>
      </c>
      <c r="E126">
        <f>E86*10000/E62</f>
        <v>-0.11061807881741935</v>
      </c>
      <c r="F126">
        <f>F86*10000/F62</f>
        <v>1.752836053280395</v>
      </c>
      <c r="G126">
        <f>AVERAGE(C126:E126)</f>
        <v>0.019385275760596763</v>
      </c>
      <c r="H126">
        <f>STDEV(C126:E126)</f>
        <v>0.11629718504192843</v>
      </c>
      <c r="I126">
        <f>(B126*B4+C126*C4+D126*D4+E126*E4+F126*F4)/SUM(B4:F4)</f>
        <v>0.3826022242351283</v>
      </c>
    </row>
    <row r="127" spans="1:9" ht="12.75">
      <c r="A127" t="s">
        <v>86</v>
      </c>
      <c r="B127">
        <f>B87*10000/B62</f>
        <v>-0.08342894229138534</v>
      </c>
      <c r="C127">
        <f>C87*10000/C62</f>
        <v>-0.02669185612977755</v>
      </c>
      <c r="D127">
        <f>D87*10000/D62</f>
        <v>-0.24196617790102254</v>
      </c>
      <c r="E127">
        <f>E87*10000/E62</f>
        <v>-0.33431379404112666</v>
      </c>
      <c r="F127">
        <f>F87*10000/F62</f>
        <v>-0.0593727752403539</v>
      </c>
      <c r="G127">
        <f>AVERAGE(C127:E127)</f>
        <v>-0.20099060935730892</v>
      </c>
      <c r="H127">
        <f>STDEV(C127:E127)</f>
        <v>0.15785139240498933</v>
      </c>
      <c r="I127">
        <f>(B127*B4+C127*C4+D127*D4+E127*E4+F127*F4)/SUM(B4:F4)</f>
        <v>-0.1650467216909344</v>
      </c>
    </row>
    <row r="128" spans="1:9" ht="12.75">
      <c r="A128" t="s">
        <v>87</v>
      </c>
      <c r="B128">
        <f>B88*10000/B62</f>
        <v>-0.02649874915780824</v>
      </c>
      <c r="C128">
        <f>C88*10000/C62</f>
        <v>0.02495104210059116</v>
      </c>
      <c r="D128">
        <f>D88*10000/D62</f>
        <v>0.03373150868328821</v>
      </c>
      <c r="E128">
        <f>E88*10000/E62</f>
        <v>-0.2608631133982339</v>
      </c>
      <c r="F128">
        <f>F88*10000/F62</f>
        <v>0.29951587674404145</v>
      </c>
      <c r="G128">
        <f>AVERAGE(C128:E128)</f>
        <v>-0.06739352087145152</v>
      </c>
      <c r="H128">
        <f>STDEV(C128:E128)</f>
        <v>0.16760708986409817</v>
      </c>
      <c r="I128">
        <f>(B128*B4+C128*C4+D128*D4+E128*E4+F128*F4)/SUM(B4:F4)</f>
        <v>-0.012433594454470157</v>
      </c>
    </row>
    <row r="129" spans="1:9" ht="12.75">
      <c r="A129" t="s">
        <v>88</v>
      </c>
      <c r="B129">
        <f>B89*10000/B62</f>
        <v>-0.024334285693043543</v>
      </c>
      <c r="C129">
        <f>C89*10000/C62</f>
        <v>-0.09278648164733239</v>
      </c>
      <c r="D129">
        <f>D89*10000/D62</f>
        <v>0.009954262105741539</v>
      </c>
      <c r="E129">
        <f>E89*10000/E62</f>
        <v>0.045916245430449004</v>
      </c>
      <c r="F129">
        <f>F89*10000/F62</f>
        <v>-0.012359327200017</v>
      </c>
      <c r="G129">
        <f>AVERAGE(C129:E129)</f>
        <v>-0.012305324703713946</v>
      </c>
      <c r="H129">
        <f>STDEV(C129:E129)</f>
        <v>0.07198075109638091</v>
      </c>
      <c r="I129">
        <f>(B129*B4+C129*C4+D129*D4+E129*E4+F129*F4)/SUM(B4:F4)</f>
        <v>-0.014054373863362555</v>
      </c>
    </row>
    <row r="130" spans="1:9" ht="12.75">
      <c r="A130" t="s">
        <v>89</v>
      </c>
      <c r="B130">
        <f>B90*10000/B62</f>
        <v>0.08994441918558074</v>
      </c>
      <c r="C130">
        <f>C90*10000/C62</f>
        <v>0.020692807354006443</v>
      </c>
      <c r="D130">
        <f>D90*10000/D62</f>
        <v>-0.08303662582001158</v>
      </c>
      <c r="E130">
        <f>E90*10000/E62</f>
        <v>-0.09592029641708312</v>
      </c>
      <c r="F130">
        <f>F90*10000/F62</f>
        <v>0.20002620318015</v>
      </c>
      <c r="G130">
        <f>AVERAGE(C130:E130)</f>
        <v>-0.052754704961029415</v>
      </c>
      <c r="H130">
        <f>STDEV(C130:E130)</f>
        <v>0.0639327775164193</v>
      </c>
      <c r="I130">
        <f>(B130*B4+C130*C4+D130*D4+E130*E4+F130*F4)/SUM(B4:F4)</f>
        <v>0.0016861162463107475</v>
      </c>
    </row>
    <row r="131" spans="1:9" ht="12.75">
      <c r="A131" t="s">
        <v>90</v>
      </c>
      <c r="B131">
        <f>B91*10000/B62</f>
        <v>-0.021902779930047078</v>
      </c>
      <c r="C131">
        <f>C91*10000/C62</f>
        <v>-0.0614742134427571</v>
      </c>
      <c r="D131">
        <f>D91*10000/D62</f>
        <v>-0.020523206740150485</v>
      </c>
      <c r="E131">
        <f>E91*10000/E62</f>
        <v>-0.04534782244319494</v>
      </c>
      <c r="F131">
        <f>F91*10000/F62</f>
        <v>-0.019548414336781506</v>
      </c>
      <c r="G131">
        <f>AVERAGE(C131:E131)</f>
        <v>-0.042448414208700845</v>
      </c>
      <c r="H131">
        <f>STDEV(C131:E131)</f>
        <v>0.02062889147705039</v>
      </c>
      <c r="I131">
        <f>(B131*B4+C131*C4+D131*D4+E131*E4+F131*F4)/SUM(B4:F4)</f>
        <v>-0.036415837819858715</v>
      </c>
    </row>
    <row r="132" spans="1:9" ht="12.75">
      <c r="A132" t="s">
        <v>91</v>
      </c>
      <c r="B132">
        <f>B92*10000/B62</f>
        <v>0.009802411288320663</v>
      </c>
      <c r="C132">
        <f>C92*10000/C62</f>
        <v>0.0399599327436786</v>
      </c>
      <c r="D132">
        <f>D92*10000/D62</f>
        <v>0.02538618581030089</v>
      </c>
      <c r="E132">
        <f>E92*10000/E62</f>
        <v>0.004255907069192023</v>
      </c>
      <c r="F132">
        <f>F92*10000/F62</f>
        <v>0.019427228076461453</v>
      </c>
      <c r="G132">
        <f>AVERAGE(C132:E132)</f>
        <v>0.023200675207723842</v>
      </c>
      <c r="H132">
        <f>STDEV(C132:E132)</f>
        <v>0.017952066866703156</v>
      </c>
      <c r="I132">
        <f>(B132*B4+C132*C4+D132*D4+E132*E4+F132*F4)/SUM(B4:F4)</f>
        <v>0.020757566406353043</v>
      </c>
    </row>
    <row r="133" spans="1:9" ht="12.75">
      <c r="A133" t="s">
        <v>92</v>
      </c>
      <c r="B133">
        <f>B93*10000/B62</f>
        <v>0.09777304435471865</v>
      </c>
      <c r="C133">
        <f>C93*10000/C62</f>
        <v>0.07882420218942027</v>
      </c>
      <c r="D133">
        <f>D93*10000/D62</f>
        <v>0.10985760144867429</v>
      </c>
      <c r="E133">
        <f>E93*10000/E62</f>
        <v>0.07794609742079836</v>
      </c>
      <c r="F133">
        <f>F93*10000/F62</f>
        <v>0.060574137982353345</v>
      </c>
      <c r="G133">
        <f>AVERAGE(C133:E133)</f>
        <v>0.08887596701963096</v>
      </c>
      <c r="H133">
        <f>STDEV(C133:E133)</f>
        <v>0.018175932011362816</v>
      </c>
      <c r="I133">
        <f>(B133*B4+C133*C4+D133*D4+E133*E4+F133*F4)/SUM(B4:F4)</f>
        <v>0.08637842222045153</v>
      </c>
    </row>
    <row r="134" spans="1:9" ht="12.75">
      <c r="A134" t="s">
        <v>93</v>
      </c>
      <c r="B134">
        <f>B94*10000/B62</f>
        <v>-0.015520474071768547</v>
      </c>
      <c r="C134">
        <f>C94*10000/C62</f>
        <v>-0.00878491873554694</v>
      </c>
      <c r="D134">
        <f>D94*10000/D62</f>
        <v>-0.01046528968549449</v>
      </c>
      <c r="E134">
        <f>E94*10000/E62</f>
        <v>-0.009510188304690453</v>
      </c>
      <c r="F134">
        <f>F94*10000/F62</f>
        <v>-0.03151049297573987</v>
      </c>
      <c r="G134">
        <f>AVERAGE(C134:E134)</f>
        <v>-0.009586798908577294</v>
      </c>
      <c r="H134">
        <f>STDEV(C134:E134)</f>
        <v>0.0008428009971682744</v>
      </c>
      <c r="I134">
        <f>(B134*B4+C134*C4+D134*D4+E134*E4+F134*F4)/SUM(B4:F4)</f>
        <v>-0.01337607966390104</v>
      </c>
    </row>
    <row r="135" spans="1:9" ht="12.75">
      <c r="A135" t="s">
        <v>94</v>
      </c>
      <c r="B135">
        <f>B95*10000/B62</f>
        <v>-0.004957137919445374</v>
      </c>
      <c r="C135">
        <f>C95*10000/C62</f>
        <v>0.0024080273277548143</v>
      </c>
      <c r="D135">
        <f>D95*10000/D62</f>
        <v>0.007388160254030276</v>
      </c>
      <c r="E135">
        <f>E95*10000/E62</f>
        <v>0.008782151994679301</v>
      </c>
      <c r="F135">
        <f>F95*10000/F62</f>
        <v>0.0019137807309280608</v>
      </c>
      <c r="G135">
        <f>AVERAGE(C135:E135)</f>
        <v>0.006192779858821463</v>
      </c>
      <c r="H135">
        <f>STDEV(C135:E135)</f>
        <v>0.0033509800110282646</v>
      </c>
      <c r="I135">
        <f>(B135*B4+C135*C4+D135*D4+E135*E4+F135*F4)/SUM(B4:F4)</f>
        <v>0.004007451883119019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2005-02-04T06:50:30Z</cp:lastPrinted>
  <dcterms:created xsi:type="dcterms:W3CDTF">2005-02-04T06:50:30Z</dcterms:created>
  <dcterms:modified xsi:type="dcterms:W3CDTF">2005-02-04T18:12:00Z</dcterms:modified>
  <cp:category/>
  <cp:version/>
  <cp:contentType/>
  <cp:contentStatus/>
</cp:coreProperties>
</file>