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<sst xmlns="http://schemas.openxmlformats.org/spreadsheetml/2006/main" count="204" uniqueCount="98">
  <si>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09/02/2005       07:20:41</t>
  </si>
  <si>
    <t>LISSNER</t>
  </si>
  <si>
    <t>HCMQAP486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</si>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</sst>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3.22141</c:v>
                </c:pt>
                <c:pt idx="1">
                  <c:v>-0.05618766</c:v>
                </c:pt>
                <c:pt idx="2">
                  <c:v>-1.254221</c:v>
                </c:pt>
                <c:pt idx="3">
                  <c:v>-2.799057</c:v>
                </c:pt>
                <c:pt idx="4">
                  <c:v>-3.442258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-4.023502</c:v>
                </c:pt>
                <c:pt idx="1">
                  <c:v>-3.598663</c:v>
                </c:pt>
                <c:pt idx="2">
                  <c:v>-1.885613</c:v>
                </c:pt>
                <c:pt idx="3">
                  <c:v>-3.542837</c:v>
                </c:pt>
                <c:pt idx="4">
                  <c:v>3.533619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3.460006</c:v>
                </c:pt>
                <c:pt idx="1">
                  <c:v>2.342473</c:v>
                </c:pt>
                <c:pt idx="2">
                  <c:v>2.180703</c:v>
                </c:pt>
                <c:pt idx="3">
                  <c:v>1.434529</c:v>
                </c:pt>
                <c:pt idx="4">
                  <c:v>14.1739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1.007931</c:v>
                </c:pt>
                <c:pt idx="1">
                  <c:v>-0.277095</c:v>
                </c:pt>
                <c:pt idx="2">
                  <c:v>0.05759464</c:v>
                </c:pt>
                <c:pt idx="3">
                  <c:v>-0.06310608</c:v>
                </c:pt>
                <c:pt idx="4">
                  <c:v>2.143322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-0.2937383</c:v>
                </c:pt>
                <c:pt idx="1">
                  <c:v>0.1852528</c:v>
                </c:pt>
                <c:pt idx="2">
                  <c:v>0.296623</c:v>
                </c:pt>
                <c:pt idx="3">
                  <c:v>-0.02999379</c:v>
                </c:pt>
                <c:pt idx="4">
                  <c:v>-1.593062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0.3738003</c:v>
                </c:pt>
                <c:pt idx="1">
                  <c:v>0.4939622</c:v>
                </c:pt>
                <c:pt idx="2">
                  <c:v>1.561121</c:v>
                </c:pt>
                <c:pt idx="3">
                  <c:v>4.204776</c:v>
                </c:pt>
                <c:pt idx="4">
                  <c:v>-1.150809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-0.3897586</c:v>
                </c:pt>
                <c:pt idx="1">
                  <c:v>1.070032</c:v>
                </c:pt>
                <c:pt idx="2">
                  <c:v>1.416031</c:v>
                </c:pt>
                <c:pt idx="3">
                  <c:v>1.442862</c:v>
                </c:pt>
                <c:pt idx="4">
                  <c:v>-1.030146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0.131514</c:v>
                </c:pt>
                <c:pt idx="1">
                  <c:v>-0.6217956</c:v>
                </c:pt>
                <c:pt idx="2">
                  <c:v>-0.3241189</c:v>
                </c:pt>
                <c:pt idx="3">
                  <c:v>-0.2559598</c:v>
                </c:pt>
                <c:pt idx="4">
                  <c:v>-1.115129</c:v>
                </c:pt>
              </c:numCache>
            </c:numRef>
          </c:val>
          <c:smooth val="0"/>
        </c:ser>
        <c:marker val="1"/>
        <c:axId val="40423724"/>
        <c:axId val="62082589"/>
      </c:lineChart>
      <c:catAx>
        <c:axId val="404237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82589"/>
        <c:crosses val="autoZero"/>
        <c:auto val="1"/>
        <c:lblOffset val="100"/>
        <c:noMultiLvlLbl val="0"/>
      </c:catAx>
      <c:valAx>
        <c:axId val="62082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237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-0.003753</v>
      </c>
      <c r="D4" s="12">
        <v>-0.003751</v>
      </c>
      <c r="E4" s="12">
        <v>-0.003754</v>
      </c>
      <c r="F4" s="24">
        <v>-0.002085</v>
      </c>
      <c r="G4" s="34">
        <v>-0.011698</v>
      </c>
    </row>
    <row r="5" spans="1:7" ht="12.75" thickBot="1">
      <c r="A5" s="44" t="s">
        <v>13</v>
      </c>
      <c r="B5" s="45">
        <v>2.91784</v>
      </c>
      <c r="C5" s="46">
        <v>1.258431</v>
      </c>
      <c r="D5" s="46">
        <v>0.67764</v>
      </c>
      <c r="E5" s="46">
        <v>-1.542015</v>
      </c>
      <c r="F5" s="47">
        <v>-3.932317</v>
      </c>
      <c r="G5" s="48">
        <v>6.927627</v>
      </c>
    </row>
    <row r="6" spans="1:7" ht="12.75" thickTop="1">
      <c r="A6" s="6" t="s">
        <v>14</v>
      </c>
      <c r="B6" s="39">
        <v>43.91576</v>
      </c>
      <c r="C6" s="40">
        <v>9.599731</v>
      </c>
      <c r="D6" s="40">
        <v>148.1011</v>
      </c>
      <c r="E6" s="40">
        <v>-132.4262</v>
      </c>
      <c r="F6" s="41">
        <v>-92.79521</v>
      </c>
      <c r="G6" s="42">
        <v>0.01177492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3.22141</v>
      </c>
      <c r="C8" s="13">
        <v>-0.05618766</v>
      </c>
      <c r="D8" s="13">
        <v>-1.254221</v>
      </c>
      <c r="E8" s="13">
        <v>-2.799057</v>
      </c>
      <c r="F8" s="25">
        <v>-3.442258</v>
      </c>
      <c r="G8" s="35">
        <v>-0.9822278</v>
      </c>
    </row>
    <row r="9" spans="1:7" ht="12">
      <c r="A9" s="20" t="s">
        <v>17</v>
      </c>
      <c r="B9" s="29">
        <v>-0.2937383</v>
      </c>
      <c r="C9" s="13">
        <v>0.1852528</v>
      </c>
      <c r="D9" s="13">
        <v>0.296623</v>
      </c>
      <c r="E9" s="13">
        <v>-0.02999379</v>
      </c>
      <c r="F9" s="25">
        <v>-1.593062</v>
      </c>
      <c r="G9" s="35">
        <v>-0.1467532</v>
      </c>
    </row>
    <row r="10" spans="1:7" ht="12">
      <c r="A10" s="20" t="s">
        <v>18</v>
      </c>
      <c r="B10" s="29">
        <v>-0.3897586</v>
      </c>
      <c r="C10" s="13">
        <v>1.070032</v>
      </c>
      <c r="D10" s="13">
        <v>1.416031</v>
      </c>
      <c r="E10" s="13">
        <v>1.442862</v>
      </c>
      <c r="F10" s="25">
        <v>-1.030146</v>
      </c>
      <c r="G10" s="35">
        <v>0.7510452</v>
      </c>
    </row>
    <row r="11" spans="1:7" ht="12">
      <c r="A11" s="21" t="s">
        <v>19</v>
      </c>
      <c r="B11" s="31">
        <v>3.460006</v>
      </c>
      <c r="C11" s="15">
        <v>2.342473</v>
      </c>
      <c r="D11" s="15">
        <v>2.180703</v>
      </c>
      <c r="E11" s="15">
        <v>1.434529</v>
      </c>
      <c r="F11" s="27">
        <v>14.1739</v>
      </c>
      <c r="G11" s="37">
        <v>3.827684</v>
      </c>
    </row>
    <row r="12" spans="1:7" ht="12">
      <c r="A12" s="20" t="s">
        <v>20</v>
      </c>
      <c r="B12" s="29">
        <v>0.4353454</v>
      </c>
      <c r="C12" s="13">
        <v>-0.2038492</v>
      </c>
      <c r="D12" s="13">
        <v>0.07977326</v>
      </c>
      <c r="E12" s="13">
        <v>0.2186219</v>
      </c>
      <c r="F12" s="25">
        <v>0.1426894</v>
      </c>
      <c r="G12" s="35">
        <v>0.1048485</v>
      </c>
    </row>
    <row r="13" spans="1:7" ht="12">
      <c r="A13" s="20" t="s">
        <v>21</v>
      </c>
      <c r="B13" s="29">
        <v>-0.06101803</v>
      </c>
      <c r="C13" s="13">
        <v>-0.03464921</v>
      </c>
      <c r="D13" s="13">
        <v>0.05194571</v>
      </c>
      <c r="E13" s="13">
        <v>-0.1411924</v>
      </c>
      <c r="F13" s="25">
        <v>-0.1046257</v>
      </c>
      <c r="G13" s="35">
        <v>-0.05265009</v>
      </c>
    </row>
    <row r="14" spans="1:7" ht="12">
      <c r="A14" s="20" t="s">
        <v>22</v>
      </c>
      <c r="B14" s="29">
        <v>-0.002716149</v>
      </c>
      <c r="C14" s="13">
        <v>0.2353856</v>
      </c>
      <c r="D14" s="13">
        <v>0.07582611</v>
      </c>
      <c r="E14" s="13">
        <v>0.131753</v>
      </c>
      <c r="F14" s="25">
        <v>0.03175923</v>
      </c>
      <c r="G14" s="35">
        <v>0.1104143</v>
      </c>
    </row>
    <row r="15" spans="1:7" ht="12">
      <c r="A15" s="21" t="s">
        <v>23</v>
      </c>
      <c r="B15" s="31">
        <v>-0.4206649</v>
      </c>
      <c r="C15" s="15">
        <v>-0.2101243</v>
      </c>
      <c r="D15" s="15">
        <v>-0.2048516</v>
      </c>
      <c r="E15" s="15">
        <v>-0.3247263</v>
      </c>
      <c r="F15" s="27">
        <v>-0.432529</v>
      </c>
      <c r="G15" s="37">
        <v>-0.2966288</v>
      </c>
    </row>
    <row r="16" spans="1:7" ht="12">
      <c r="A16" s="20" t="s">
        <v>24</v>
      </c>
      <c r="B16" s="29">
        <v>0.03075812</v>
      </c>
      <c r="C16" s="13">
        <v>-0.03880031</v>
      </c>
      <c r="D16" s="13">
        <v>-0.003671858</v>
      </c>
      <c r="E16" s="13">
        <v>0.04689293</v>
      </c>
      <c r="F16" s="25">
        <v>0.0206719</v>
      </c>
      <c r="G16" s="35">
        <v>0.008282772</v>
      </c>
    </row>
    <row r="17" spans="1:7" ht="12">
      <c r="A17" s="20" t="s">
        <v>25</v>
      </c>
      <c r="B17" s="29">
        <v>-0.04567428</v>
      </c>
      <c r="C17" s="13">
        <v>-0.05996828</v>
      </c>
      <c r="D17" s="13">
        <v>-0.0582546</v>
      </c>
      <c r="E17" s="13">
        <v>-0.04412903</v>
      </c>
      <c r="F17" s="25">
        <v>-0.0358135</v>
      </c>
      <c r="G17" s="35">
        <v>-0.05045294</v>
      </c>
    </row>
    <row r="18" spans="1:7" ht="12">
      <c r="A18" s="20" t="s">
        <v>26</v>
      </c>
      <c r="B18" s="29">
        <v>0.01938542</v>
      </c>
      <c r="C18" s="13">
        <v>0.04320994</v>
      </c>
      <c r="D18" s="13">
        <v>-0.01019924</v>
      </c>
      <c r="E18" s="13">
        <v>0.05707746</v>
      </c>
      <c r="F18" s="25">
        <v>0.005518949</v>
      </c>
      <c r="G18" s="35">
        <v>0.02520877</v>
      </c>
    </row>
    <row r="19" spans="1:7" ht="12">
      <c r="A19" s="21" t="s">
        <v>27</v>
      </c>
      <c r="B19" s="31">
        <v>-0.2156566</v>
      </c>
      <c r="C19" s="15">
        <v>-0.2024972</v>
      </c>
      <c r="D19" s="15">
        <v>-0.2005889</v>
      </c>
      <c r="E19" s="15">
        <v>-0.1943541</v>
      </c>
      <c r="F19" s="27">
        <v>-0.1588819</v>
      </c>
      <c r="G19" s="37">
        <v>-0.1961551</v>
      </c>
    </row>
    <row r="20" spans="1:7" ht="12.75" thickBot="1">
      <c r="A20" s="44" t="s">
        <v>28</v>
      </c>
      <c r="B20" s="45">
        <v>-0.008061116</v>
      </c>
      <c r="C20" s="46">
        <v>-0.003930501</v>
      </c>
      <c r="D20" s="46">
        <v>-0.003918627</v>
      </c>
      <c r="E20" s="46">
        <v>-0.004861034</v>
      </c>
      <c r="F20" s="47">
        <v>-0.005634217</v>
      </c>
      <c r="G20" s="48">
        <v>-0.00497742</v>
      </c>
    </row>
    <row r="21" spans="1:7" ht="12.75" thickTop="1">
      <c r="A21" s="6" t="s">
        <v>29</v>
      </c>
      <c r="B21" s="39">
        <v>-39.28639</v>
      </c>
      <c r="C21" s="40">
        <v>86.25635</v>
      </c>
      <c r="D21" s="40">
        <v>13.75605</v>
      </c>
      <c r="E21" s="40">
        <v>-38.66877</v>
      </c>
      <c r="F21" s="41">
        <v>-67.6711</v>
      </c>
      <c r="G21" s="43">
        <v>0.02334486</v>
      </c>
    </row>
    <row r="22" spans="1:7" ht="12">
      <c r="A22" s="20" t="s">
        <v>30</v>
      </c>
      <c r="B22" s="29">
        <v>58.35747</v>
      </c>
      <c r="C22" s="13">
        <v>25.16867</v>
      </c>
      <c r="D22" s="13">
        <v>13.5528</v>
      </c>
      <c r="E22" s="13">
        <v>-30.8404</v>
      </c>
      <c r="F22" s="25">
        <v>-78.64797</v>
      </c>
      <c r="G22" s="36">
        <v>0</v>
      </c>
    </row>
    <row r="23" spans="1:7" ht="12">
      <c r="A23" s="20" t="s">
        <v>31</v>
      </c>
      <c r="B23" s="29">
        <v>-4.023502</v>
      </c>
      <c r="C23" s="13">
        <v>-3.598663</v>
      </c>
      <c r="D23" s="13">
        <v>-1.885613</v>
      </c>
      <c r="E23" s="13">
        <v>-3.542837</v>
      </c>
      <c r="F23" s="25">
        <v>3.533619</v>
      </c>
      <c r="G23" s="35">
        <v>-2.28187</v>
      </c>
    </row>
    <row r="24" spans="1:7" ht="12">
      <c r="A24" s="20" t="s">
        <v>32</v>
      </c>
      <c r="B24" s="29">
        <v>0.3738003</v>
      </c>
      <c r="C24" s="13">
        <v>0.4939622</v>
      </c>
      <c r="D24" s="13">
        <v>1.561121</v>
      </c>
      <c r="E24" s="13">
        <v>4.204776</v>
      </c>
      <c r="F24" s="25">
        <v>-1.150809</v>
      </c>
      <c r="G24" s="35">
        <v>1.406347</v>
      </c>
    </row>
    <row r="25" spans="1:7" ht="12">
      <c r="A25" s="20" t="s">
        <v>33</v>
      </c>
      <c r="B25" s="29">
        <v>0.131514</v>
      </c>
      <c r="C25" s="13">
        <v>-0.6217956</v>
      </c>
      <c r="D25" s="13">
        <v>-0.3241189</v>
      </c>
      <c r="E25" s="13">
        <v>-0.2559598</v>
      </c>
      <c r="F25" s="25">
        <v>-1.115129</v>
      </c>
      <c r="G25" s="35">
        <v>-0.4190309</v>
      </c>
    </row>
    <row r="26" spans="1:7" ht="12">
      <c r="A26" s="21" t="s">
        <v>34</v>
      </c>
      <c r="B26" s="31">
        <v>1.007931</v>
      </c>
      <c r="C26" s="15">
        <v>-0.277095</v>
      </c>
      <c r="D26" s="15">
        <v>0.05759464</v>
      </c>
      <c r="E26" s="15">
        <v>-0.06310608</v>
      </c>
      <c r="F26" s="27">
        <v>2.143322</v>
      </c>
      <c r="G26" s="37">
        <v>0.3644765</v>
      </c>
    </row>
    <row r="27" spans="1:7" ht="12">
      <c r="A27" s="20" t="s">
        <v>35</v>
      </c>
      <c r="B27" s="29">
        <v>-0.06548527</v>
      </c>
      <c r="C27" s="13">
        <v>-0.3318691</v>
      </c>
      <c r="D27" s="13">
        <v>-0.2057957</v>
      </c>
      <c r="E27" s="13">
        <v>-0.4667029</v>
      </c>
      <c r="F27" s="25">
        <v>0.01198768</v>
      </c>
      <c r="G27" s="35">
        <v>-0.2494914</v>
      </c>
    </row>
    <row r="28" spans="1:7" ht="12">
      <c r="A28" s="20" t="s">
        <v>36</v>
      </c>
      <c r="B28" s="29">
        <v>0.2182487</v>
      </c>
      <c r="C28" s="13">
        <v>0.4027512</v>
      </c>
      <c r="D28" s="13">
        <v>0.205349</v>
      </c>
      <c r="E28" s="13">
        <v>0.507469</v>
      </c>
      <c r="F28" s="25">
        <v>-0.2632743</v>
      </c>
      <c r="G28" s="35">
        <v>0.264784</v>
      </c>
    </row>
    <row r="29" spans="1:7" ht="12">
      <c r="A29" s="20" t="s">
        <v>37</v>
      </c>
      <c r="B29" s="29">
        <v>0.1462968</v>
      </c>
      <c r="C29" s="13">
        <v>-0.0930659</v>
      </c>
      <c r="D29" s="13">
        <v>-0.0670337</v>
      </c>
      <c r="E29" s="13">
        <v>-0.1409522</v>
      </c>
      <c r="F29" s="25">
        <v>-0.05961878</v>
      </c>
      <c r="G29" s="35">
        <v>-0.05920485</v>
      </c>
    </row>
    <row r="30" spans="1:7" ht="12">
      <c r="A30" s="21" t="s">
        <v>38</v>
      </c>
      <c r="B30" s="31">
        <v>0.09214914</v>
      </c>
      <c r="C30" s="15">
        <v>-0.04905176</v>
      </c>
      <c r="D30" s="15">
        <v>0.009818868</v>
      </c>
      <c r="E30" s="15">
        <v>-0.04153211</v>
      </c>
      <c r="F30" s="27">
        <v>0.3385437</v>
      </c>
      <c r="G30" s="37">
        <v>0.03911494</v>
      </c>
    </row>
    <row r="31" spans="1:7" ht="12">
      <c r="A31" s="20" t="s">
        <v>39</v>
      </c>
      <c r="B31" s="29">
        <v>0.05958068</v>
      </c>
      <c r="C31" s="13">
        <v>-0.03446802</v>
      </c>
      <c r="D31" s="13">
        <v>-0.03434645</v>
      </c>
      <c r="E31" s="13">
        <v>-0.02496731</v>
      </c>
      <c r="F31" s="25">
        <v>0.03294343</v>
      </c>
      <c r="G31" s="35">
        <v>-0.009531307</v>
      </c>
    </row>
    <row r="32" spans="1:7" ht="12">
      <c r="A32" s="20" t="s">
        <v>40</v>
      </c>
      <c r="B32" s="29">
        <v>0.02596918</v>
      </c>
      <c r="C32" s="13">
        <v>0.08148853</v>
      </c>
      <c r="D32" s="13">
        <v>0.05041767</v>
      </c>
      <c r="E32" s="13">
        <v>0.05053334</v>
      </c>
      <c r="F32" s="25">
        <v>-0.01471221</v>
      </c>
      <c r="G32" s="35">
        <v>0.0456734</v>
      </c>
    </row>
    <row r="33" spans="1:7" ht="12">
      <c r="A33" s="20" t="s">
        <v>41</v>
      </c>
      <c r="B33" s="29">
        <v>0.1426792</v>
      </c>
      <c r="C33" s="13">
        <v>0.08504211</v>
      </c>
      <c r="D33" s="13">
        <v>0.1043631</v>
      </c>
      <c r="E33" s="13">
        <v>0.09551651</v>
      </c>
      <c r="F33" s="25">
        <v>0.1019892</v>
      </c>
      <c r="G33" s="35">
        <v>0.1028184</v>
      </c>
    </row>
    <row r="34" spans="1:7" ht="12">
      <c r="A34" s="21" t="s">
        <v>42</v>
      </c>
      <c r="B34" s="31">
        <v>-0.007596797</v>
      </c>
      <c r="C34" s="15">
        <v>-0.01247714</v>
      </c>
      <c r="D34" s="15">
        <v>-0.001725329</v>
      </c>
      <c r="E34" s="15">
        <v>-0.002716313</v>
      </c>
      <c r="F34" s="27">
        <v>-0.01982083</v>
      </c>
      <c r="G34" s="37">
        <v>-0.007841147</v>
      </c>
    </row>
    <row r="35" spans="1:7" ht="12.75" thickBot="1">
      <c r="A35" s="22" t="s">
        <v>43</v>
      </c>
      <c r="B35" s="32">
        <v>0.002221898</v>
      </c>
      <c r="C35" s="16">
        <v>0.002283318</v>
      </c>
      <c r="D35" s="16">
        <v>0.0001116803</v>
      </c>
      <c r="E35" s="16">
        <v>0.003322627</v>
      </c>
      <c r="F35" s="28">
        <v>0.005932544</v>
      </c>
      <c r="G35" s="38">
        <v>0.002489308</v>
      </c>
    </row>
    <row r="36" spans="1:7" ht="12">
      <c r="A36" s="4" t="s">
        <v>44</v>
      </c>
      <c r="B36" s="3">
        <v>18.90259</v>
      </c>
      <c r="C36" s="3">
        <v>18.9148</v>
      </c>
      <c r="D36" s="3">
        <v>18.93311</v>
      </c>
      <c r="E36" s="3">
        <v>18.93921</v>
      </c>
      <c r="F36" s="3">
        <v>18.96057</v>
      </c>
      <c r="G36" s="3"/>
    </row>
    <row r="37" spans="1:6" ht="12">
      <c r="A37" s="4" t="s">
        <v>45</v>
      </c>
      <c r="B37" s="2">
        <v>0.04425049</v>
      </c>
      <c r="C37" s="2">
        <v>0.2304077</v>
      </c>
      <c r="D37" s="2">
        <v>0.3173828</v>
      </c>
      <c r="E37" s="2">
        <v>0.3697713</v>
      </c>
      <c r="F37" s="2">
        <v>0.4038493</v>
      </c>
    </row>
    <row r="38" spans="1:7" ht="12">
      <c r="A38" s="4" t="s">
        <v>53</v>
      </c>
      <c r="B38" s="2">
        <v>-7.426452E-05</v>
      </c>
      <c r="C38" s="2">
        <v>-1.66885E-05</v>
      </c>
      <c r="D38" s="2">
        <v>-0.0002518031</v>
      </c>
      <c r="E38" s="2">
        <v>0.0002249196</v>
      </c>
      <c r="F38" s="2">
        <v>0.0001568374</v>
      </c>
      <c r="G38" s="2">
        <v>0.0002854862</v>
      </c>
    </row>
    <row r="39" spans="1:7" ht="12.75" thickBot="1">
      <c r="A39" s="4" t="s">
        <v>54</v>
      </c>
      <c r="B39" s="2">
        <v>6.722024E-05</v>
      </c>
      <c r="C39" s="2">
        <v>-0.0001465938</v>
      </c>
      <c r="D39" s="2">
        <v>-2.304402E-05</v>
      </c>
      <c r="E39" s="2">
        <v>6.643056E-05</v>
      </c>
      <c r="F39" s="2">
        <v>0.0001162744</v>
      </c>
      <c r="G39" s="2">
        <v>0.001087562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3.117522</v>
      </c>
      <c r="F40" s="17" t="s">
        <v>48</v>
      </c>
      <c r="G40" s="8">
        <v>55.032203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0.003753</v>
      </c>
      <c r="D4">
        <v>0.003751</v>
      </c>
      <c r="E4">
        <v>0.003754</v>
      </c>
      <c r="F4">
        <v>0.002085</v>
      </c>
      <c r="G4">
        <v>0.011698</v>
      </c>
    </row>
    <row r="5" spans="1:7" ht="12.75">
      <c r="A5" t="s">
        <v>13</v>
      </c>
      <c r="B5">
        <v>2.91784</v>
      </c>
      <c r="C5">
        <v>1.258431</v>
      </c>
      <c r="D5">
        <v>0.67764</v>
      </c>
      <c r="E5">
        <v>-1.542015</v>
      </c>
      <c r="F5">
        <v>-3.932317</v>
      </c>
      <c r="G5">
        <v>6.927627</v>
      </c>
    </row>
    <row r="6" spans="1:7" ht="12.75">
      <c r="A6" t="s">
        <v>14</v>
      </c>
      <c r="B6" s="49">
        <v>43.91576</v>
      </c>
      <c r="C6" s="49">
        <v>9.599731</v>
      </c>
      <c r="D6" s="49">
        <v>148.1011</v>
      </c>
      <c r="E6" s="49">
        <v>-132.4262</v>
      </c>
      <c r="F6" s="49">
        <v>-92.79521</v>
      </c>
      <c r="G6" s="49">
        <v>0.01177492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3.22141</v>
      </c>
      <c r="C8" s="49">
        <v>-0.05618766</v>
      </c>
      <c r="D8" s="49">
        <v>-1.254221</v>
      </c>
      <c r="E8" s="49">
        <v>-2.799057</v>
      </c>
      <c r="F8" s="49">
        <v>-3.442258</v>
      </c>
      <c r="G8" s="49">
        <v>-0.9822278</v>
      </c>
    </row>
    <row r="9" spans="1:7" ht="12.75">
      <c r="A9" t="s">
        <v>17</v>
      </c>
      <c r="B9" s="49">
        <v>-0.2937383</v>
      </c>
      <c r="C9" s="49">
        <v>0.1852528</v>
      </c>
      <c r="D9" s="49">
        <v>0.296623</v>
      </c>
      <c r="E9" s="49">
        <v>-0.02999379</v>
      </c>
      <c r="F9" s="49">
        <v>-1.593062</v>
      </c>
      <c r="G9" s="49">
        <v>-0.1467532</v>
      </c>
    </row>
    <row r="10" spans="1:7" ht="12.75">
      <c r="A10" t="s">
        <v>18</v>
      </c>
      <c r="B10" s="49">
        <v>-0.3897586</v>
      </c>
      <c r="C10" s="49">
        <v>1.070032</v>
      </c>
      <c r="D10" s="49">
        <v>1.416031</v>
      </c>
      <c r="E10" s="49">
        <v>1.442862</v>
      </c>
      <c r="F10" s="49">
        <v>-1.030146</v>
      </c>
      <c r="G10" s="49">
        <v>0.7510452</v>
      </c>
    </row>
    <row r="11" spans="1:7" ht="12.75">
      <c r="A11" t="s">
        <v>19</v>
      </c>
      <c r="B11" s="49">
        <v>3.460006</v>
      </c>
      <c r="C11" s="49">
        <v>2.342473</v>
      </c>
      <c r="D11" s="49">
        <v>2.180703</v>
      </c>
      <c r="E11" s="49">
        <v>1.434529</v>
      </c>
      <c r="F11" s="49">
        <v>14.1739</v>
      </c>
      <c r="G11" s="49">
        <v>3.827684</v>
      </c>
    </row>
    <row r="12" spans="1:7" ht="12.75">
      <c r="A12" t="s">
        <v>20</v>
      </c>
      <c r="B12" s="49">
        <v>0.4353454</v>
      </c>
      <c r="C12" s="49">
        <v>-0.2038492</v>
      </c>
      <c r="D12" s="49">
        <v>0.07977326</v>
      </c>
      <c r="E12" s="49">
        <v>0.2186219</v>
      </c>
      <c r="F12" s="49">
        <v>0.1426894</v>
      </c>
      <c r="G12" s="49">
        <v>0.1048485</v>
      </c>
    </row>
    <row r="13" spans="1:7" ht="12.75">
      <c r="A13" t="s">
        <v>21</v>
      </c>
      <c r="B13" s="49">
        <v>-0.06101803</v>
      </c>
      <c r="C13" s="49">
        <v>-0.03464921</v>
      </c>
      <c r="D13" s="49">
        <v>0.05194571</v>
      </c>
      <c r="E13" s="49">
        <v>-0.1411924</v>
      </c>
      <c r="F13" s="49">
        <v>-0.1046257</v>
      </c>
      <c r="G13" s="49">
        <v>-0.05265009</v>
      </c>
    </row>
    <row r="14" spans="1:7" ht="12.75">
      <c r="A14" t="s">
        <v>22</v>
      </c>
      <c r="B14" s="49">
        <v>-0.002716149</v>
      </c>
      <c r="C14" s="49">
        <v>0.2353856</v>
      </c>
      <c r="D14" s="49">
        <v>0.07582611</v>
      </c>
      <c r="E14" s="49">
        <v>0.131753</v>
      </c>
      <c r="F14" s="49">
        <v>0.03175923</v>
      </c>
      <c r="G14" s="49">
        <v>0.1104143</v>
      </c>
    </row>
    <row r="15" spans="1:7" ht="12.75">
      <c r="A15" t="s">
        <v>23</v>
      </c>
      <c r="B15" s="49">
        <v>-0.4206649</v>
      </c>
      <c r="C15" s="49">
        <v>-0.2101243</v>
      </c>
      <c r="D15" s="49">
        <v>-0.2048516</v>
      </c>
      <c r="E15" s="49">
        <v>-0.3247263</v>
      </c>
      <c r="F15" s="49">
        <v>-0.432529</v>
      </c>
      <c r="G15" s="49">
        <v>-0.2966288</v>
      </c>
    </row>
    <row r="16" spans="1:7" ht="12.75">
      <c r="A16" t="s">
        <v>24</v>
      </c>
      <c r="B16" s="49">
        <v>0.03075812</v>
      </c>
      <c r="C16" s="49">
        <v>-0.03880031</v>
      </c>
      <c r="D16" s="49">
        <v>-0.003671858</v>
      </c>
      <c r="E16" s="49">
        <v>0.04689293</v>
      </c>
      <c r="F16" s="49">
        <v>0.0206719</v>
      </c>
      <c r="G16" s="49">
        <v>0.008282772</v>
      </c>
    </row>
    <row r="17" spans="1:7" ht="12.75">
      <c r="A17" t="s">
        <v>25</v>
      </c>
      <c r="B17" s="49">
        <v>-0.04567428</v>
      </c>
      <c r="C17" s="49">
        <v>-0.05996828</v>
      </c>
      <c r="D17" s="49">
        <v>-0.0582546</v>
      </c>
      <c r="E17" s="49">
        <v>-0.04412903</v>
      </c>
      <c r="F17" s="49">
        <v>-0.0358135</v>
      </c>
      <c r="G17" s="49">
        <v>-0.05045294</v>
      </c>
    </row>
    <row r="18" spans="1:7" ht="12.75">
      <c r="A18" t="s">
        <v>26</v>
      </c>
      <c r="B18" s="49">
        <v>0.01938542</v>
      </c>
      <c r="C18" s="49">
        <v>0.04320994</v>
      </c>
      <c r="D18" s="49">
        <v>-0.01019924</v>
      </c>
      <c r="E18" s="49">
        <v>0.05707746</v>
      </c>
      <c r="F18" s="49">
        <v>0.005518949</v>
      </c>
      <c r="G18" s="49">
        <v>0.02520877</v>
      </c>
    </row>
    <row r="19" spans="1:7" ht="12.75">
      <c r="A19" t="s">
        <v>27</v>
      </c>
      <c r="B19" s="49">
        <v>-0.2156566</v>
      </c>
      <c r="C19" s="49">
        <v>-0.2024972</v>
      </c>
      <c r="D19" s="49">
        <v>-0.2005889</v>
      </c>
      <c r="E19" s="49">
        <v>-0.1943541</v>
      </c>
      <c r="F19" s="49">
        <v>-0.1588819</v>
      </c>
      <c r="G19" s="49">
        <v>-0.1961551</v>
      </c>
    </row>
    <row r="20" spans="1:7" ht="12.75">
      <c r="A20" t="s">
        <v>28</v>
      </c>
      <c r="B20" s="49">
        <v>-0.008061116</v>
      </c>
      <c r="C20" s="49">
        <v>-0.003930501</v>
      </c>
      <c r="D20" s="49">
        <v>-0.003918627</v>
      </c>
      <c r="E20" s="49">
        <v>-0.004861034</v>
      </c>
      <c r="F20" s="49">
        <v>-0.005634217</v>
      </c>
      <c r="G20" s="49">
        <v>-0.00497742</v>
      </c>
    </row>
    <row r="21" spans="1:7" ht="12.75">
      <c r="A21" t="s">
        <v>29</v>
      </c>
      <c r="B21" s="49">
        <v>-39.28639</v>
      </c>
      <c r="C21" s="49">
        <v>86.25635</v>
      </c>
      <c r="D21" s="49">
        <v>13.75605</v>
      </c>
      <c r="E21" s="49">
        <v>-38.66877</v>
      </c>
      <c r="F21" s="49">
        <v>-67.6711</v>
      </c>
      <c r="G21" s="49">
        <v>0.02334486</v>
      </c>
    </row>
    <row r="22" spans="1:7" ht="12.75">
      <c r="A22" t="s">
        <v>30</v>
      </c>
      <c r="B22" s="49">
        <v>58.35747</v>
      </c>
      <c r="C22" s="49">
        <v>25.16867</v>
      </c>
      <c r="D22" s="49">
        <v>13.5528</v>
      </c>
      <c r="E22" s="49">
        <v>-30.8404</v>
      </c>
      <c r="F22" s="49">
        <v>-78.64797</v>
      </c>
      <c r="G22" s="49">
        <v>0</v>
      </c>
    </row>
    <row r="23" spans="1:7" ht="12.75">
      <c r="A23" t="s">
        <v>31</v>
      </c>
      <c r="B23" s="49">
        <v>-4.023502</v>
      </c>
      <c r="C23" s="49">
        <v>-3.598663</v>
      </c>
      <c r="D23" s="49">
        <v>-1.885613</v>
      </c>
      <c r="E23" s="49">
        <v>-3.542837</v>
      </c>
      <c r="F23" s="49">
        <v>3.533619</v>
      </c>
      <c r="G23" s="49">
        <v>-2.28187</v>
      </c>
    </row>
    <row r="24" spans="1:7" ht="12.75">
      <c r="A24" t="s">
        <v>32</v>
      </c>
      <c r="B24" s="49">
        <v>0.3738003</v>
      </c>
      <c r="C24" s="49">
        <v>0.4939622</v>
      </c>
      <c r="D24" s="49">
        <v>1.561121</v>
      </c>
      <c r="E24" s="49">
        <v>4.204776</v>
      </c>
      <c r="F24" s="49">
        <v>-1.150809</v>
      </c>
      <c r="G24" s="49">
        <v>1.406347</v>
      </c>
    </row>
    <row r="25" spans="1:7" ht="12.75">
      <c r="A25" t="s">
        <v>33</v>
      </c>
      <c r="B25" s="49">
        <v>0.131514</v>
      </c>
      <c r="C25" s="49">
        <v>-0.6217956</v>
      </c>
      <c r="D25" s="49">
        <v>-0.3241189</v>
      </c>
      <c r="E25" s="49">
        <v>-0.2559598</v>
      </c>
      <c r="F25" s="49">
        <v>-1.115129</v>
      </c>
      <c r="G25" s="49">
        <v>-0.4190309</v>
      </c>
    </row>
    <row r="26" spans="1:7" ht="12.75">
      <c r="A26" t="s">
        <v>34</v>
      </c>
      <c r="B26" s="49">
        <v>1.007931</v>
      </c>
      <c r="C26" s="49">
        <v>-0.277095</v>
      </c>
      <c r="D26" s="49">
        <v>0.05759464</v>
      </c>
      <c r="E26" s="49">
        <v>-0.06310608</v>
      </c>
      <c r="F26" s="49">
        <v>2.143322</v>
      </c>
      <c r="G26" s="49">
        <v>0.3644765</v>
      </c>
    </row>
    <row r="27" spans="1:7" ht="12.75">
      <c r="A27" t="s">
        <v>35</v>
      </c>
      <c r="B27" s="49">
        <v>-0.06548527</v>
      </c>
      <c r="C27" s="49">
        <v>-0.3318691</v>
      </c>
      <c r="D27" s="49">
        <v>-0.2057957</v>
      </c>
      <c r="E27" s="49">
        <v>-0.4667029</v>
      </c>
      <c r="F27" s="49">
        <v>0.01198768</v>
      </c>
      <c r="G27" s="49">
        <v>-0.2494914</v>
      </c>
    </row>
    <row r="28" spans="1:7" ht="12.75">
      <c r="A28" t="s">
        <v>36</v>
      </c>
      <c r="B28" s="49">
        <v>0.2182487</v>
      </c>
      <c r="C28" s="49">
        <v>0.4027512</v>
      </c>
      <c r="D28" s="49">
        <v>0.205349</v>
      </c>
      <c r="E28" s="49">
        <v>0.507469</v>
      </c>
      <c r="F28" s="49">
        <v>-0.2632743</v>
      </c>
      <c r="G28" s="49">
        <v>0.264784</v>
      </c>
    </row>
    <row r="29" spans="1:7" ht="12.75">
      <c r="A29" t="s">
        <v>37</v>
      </c>
      <c r="B29" s="49">
        <v>0.1462968</v>
      </c>
      <c r="C29" s="49">
        <v>-0.0930659</v>
      </c>
      <c r="D29" s="49">
        <v>-0.0670337</v>
      </c>
      <c r="E29" s="49">
        <v>-0.1409522</v>
      </c>
      <c r="F29" s="49">
        <v>-0.05961878</v>
      </c>
      <c r="G29" s="49">
        <v>-0.05920485</v>
      </c>
    </row>
    <row r="30" spans="1:7" ht="12.75">
      <c r="A30" t="s">
        <v>38</v>
      </c>
      <c r="B30" s="49">
        <v>0.09214914</v>
      </c>
      <c r="C30" s="49">
        <v>-0.04905176</v>
      </c>
      <c r="D30" s="49">
        <v>0.009818868</v>
      </c>
      <c r="E30" s="49">
        <v>-0.04153211</v>
      </c>
      <c r="F30" s="49">
        <v>0.3385437</v>
      </c>
      <c r="G30" s="49">
        <v>0.03911494</v>
      </c>
    </row>
    <row r="31" spans="1:7" ht="12.75">
      <c r="A31" t="s">
        <v>39</v>
      </c>
      <c r="B31" s="49">
        <v>0.05958068</v>
      </c>
      <c r="C31" s="49">
        <v>-0.03446802</v>
      </c>
      <c r="D31" s="49">
        <v>-0.03434645</v>
      </c>
      <c r="E31" s="49">
        <v>-0.02496731</v>
      </c>
      <c r="F31" s="49">
        <v>0.03294343</v>
      </c>
      <c r="G31" s="49">
        <v>-0.009531307</v>
      </c>
    </row>
    <row r="32" spans="1:7" ht="12.75">
      <c r="A32" t="s">
        <v>40</v>
      </c>
      <c r="B32" s="49">
        <v>0.02596918</v>
      </c>
      <c r="C32" s="49">
        <v>0.08148853</v>
      </c>
      <c r="D32" s="49">
        <v>0.05041767</v>
      </c>
      <c r="E32" s="49">
        <v>0.05053334</v>
      </c>
      <c r="F32" s="49">
        <v>-0.01471221</v>
      </c>
      <c r="G32" s="49">
        <v>0.0456734</v>
      </c>
    </row>
    <row r="33" spans="1:7" ht="12.75">
      <c r="A33" t="s">
        <v>41</v>
      </c>
      <c r="B33" s="49">
        <v>0.1426792</v>
      </c>
      <c r="C33" s="49">
        <v>0.08504211</v>
      </c>
      <c r="D33" s="49">
        <v>0.1043631</v>
      </c>
      <c r="E33" s="49">
        <v>0.09551651</v>
      </c>
      <c r="F33" s="49">
        <v>0.1019892</v>
      </c>
      <c r="G33" s="49">
        <v>0.1028184</v>
      </c>
    </row>
    <row r="34" spans="1:7" ht="12.75">
      <c r="A34" t="s">
        <v>42</v>
      </c>
      <c r="B34" s="49">
        <v>-0.007596797</v>
      </c>
      <c r="C34" s="49">
        <v>-0.01247714</v>
      </c>
      <c r="D34" s="49">
        <v>-0.001725329</v>
      </c>
      <c r="E34" s="49">
        <v>-0.002716313</v>
      </c>
      <c r="F34" s="49">
        <v>-0.01982083</v>
      </c>
      <c r="G34" s="49">
        <v>-0.007841147</v>
      </c>
    </row>
    <row r="35" spans="1:7" ht="12.75">
      <c r="A35" t="s">
        <v>43</v>
      </c>
      <c r="B35" s="49">
        <v>0.002221898</v>
      </c>
      <c r="C35" s="49">
        <v>0.002283318</v>
      </c>
      <c r="D35" s="49">
        <v>0.0001116803</v>
      </c>
      <c r="E35" s="49">
        <v>0.003322627</v>
      </c>
      <c r="F35" s="49">
        <v>0.005932544</v>
      </c>
      <c r="G35" s="49">
        <v>0.002489308</v>
      </c>
    </row>
    <row r="36" spans="1:6" ht="12.75">
      <c r="A36" t="s">
        <v>44</v>
      </c>
      <c r="B36" s="49">
        <v>18.90259</v>
      </c>
      <c r="C36" s="49">
        <v>18.9148</v>
      </c>
      <c r="D36" s="49">
        <v>18.93311</v>
      </c>
      <c r="E36" s="49">
        <v>18.93921</v>
      </c>
      <c r="F36" s="49">
        <v>18.96057</v>
      </c>
    </row>
    <row r="37" spans="1:6" ht="12.75">
      <c r="A37" t="s">
        <v>45</v>
      </c>
      <c r="B37" s="49">
        <v>0.04425049</v>
      </c>
      <c r="C37" s="49">
        <v>0.2304077</v>
      </c>
      <c r="D37" s="49">
        <v>0.3173828</v>
      </c>
      <c r="E37" s="49">
        <v>0.3697713</v>
      </c>
      <c r="F37" s="49">
        <v>0.4038493</v>
      </c>
    </row>
    <row r="38" spans="1:7" ht="12.75">
      <c r="A38" t="s">
        <v>55</v>
      </c>
      <c r="B38" s="49">
        <v>-7.426452E-05</v>
      </c>
      <c r="C38" s="49">
        <v>-1.66885E-05</v>
      </c>
      <c r="D38" s="49">
        <v>-0.0002518031</v>
      </c>
      <c r="E38" s="49">
        <v>0.0002249196</v>
      </c>
      <c r="F38" s="49">
        <v>0.0001568374</v>
      </c>
      <c r="G38" s="49">
        <v>0.0002854862</v>
      </c>
    </row>
    <row r="39" spans="1:7" ht="12.75">
      <c r="A39" t="s">
        <v>56</v>
      </c>
      <c r="B39" s="49">
        <v>6.722024E-05</v>
      </c>
      <c r="C39" s="49">
        <v>-0.0001465938</v>
      </c>
      <c r="D39" s="49">
        <v>-2.304402E-05</v>
      </c>
      <c r="E39" s="49">
        <v>6.643056E-05</v>
      </c>
      <c r="F39" s="49">
        <v>0.0001162744</v>
      </c>
      <c r="G39" s="49">
        <v>0.001087562</v>
      </c>
    </row>
    <row r="40" spans="2:7" ht="12.75">
      <c r="B40" t="s">
        <v>46</v>
      </c>
      <c r="C40">
        <v>-0.003752</v>
      </c>
      <c r="D40" t="s">
        <v>47</v>
      </c>
      <c r="E40">
        <v>3.117522</v>
      </c>
      <c r="F40" t="s">
        <v>48</v>
      </c>
      <c r="G40">
        <v>55.032203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-7.426451161663024E-05</v>
      </c>
      <c r="C50">
        <f>-0.017/(C7*C7+C22*C22)*(C21*C22+C6*C7)</f>
        <v>-1.6688499778158217E-05</v>
      </c>
      <c r="D50">
        <f>-0.017/(D7*D7+D22*D22)*(D21*D22+D6*D7)</f>
        <v>-0.0002518031011011782</v>
      </c>
      <c r="E50">
        <f>-0.017/(E7*E7+E22*E22)*(E21*E22+E6*E7)</f>
        <v>0.00022491966546414136</v>
      </c>
      <c r="F50">
        <f>-0.017/(F7*F7+F22*F22)*(F21*F22+F6*F7)</f>
        <v>0.00015683738272944243</v>
      </c>
      <c r="G50">
        <f>(B50*B$4+C50*C$4+D50*D$4+E50*E$4+F50*F$4)/SUM(B$4:F$4)</f>
        <v>-2.230800580106533E-07</v>
      </c>
    </row>
    <row r="51" spans="1:7" ht="12.75">
      <c r="A51" t="s">
        <v>59</v>
      </c>
      <c r="B51">
        <f>-0.017/(B7*B7+B22*B22)*(B21*B7-B6*B22)</f>
        <v>6.722025190087322E-05</v>
      </c>
      <c r="C51">
        <f>-0.017/(C7*C7+C22*C22)*(C21*C7-C6*C22)</f>
        <v>-0.00014659379226562884</v>
      </c>
      <c r="D51">
        <f>-0.017/(D7*D7+D22*D22)*(D21*D7-D6*D22)</f>
        <v>-2.30440212931396E-05</v>
      </c>
      <c r="E51">
        <f>-0.017/(E7*E7+E22*E22)*(E21*E7-E6*E22)</f>
        <v>6.643057024507803E-05</v>
      </c>
      <c r="F51">
        <f>-0.017/(F7*F7+F22*F22)*(F21*F7-F6*F22)</f>
        <v>0.00011627436417717837</v>
      </c>
      <c r="G51">
        <f>(B51*B$4+C51*C$4+D51*D$4+E51*E$4+F51*F$4)/SUM(B$4:F$4)</f>
        <v>4.481195152964465E-07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10000.003673456187</v>
      </c>
      <c r="C62">
        <f>C7+(2/0.017)*(C8*C50-C23*C51)</f>
        <v>9999.93804659194</v>
      </c>
      <c r="D62">
        <f>D7+(2/0.017)*(D8*D50-D23*D51)</f>
        <v>10000.032042897781</v>
      </c>
      <c r="E62">
        <f>E7+(2/0.017)*(E8*E50-E23*E51)</f>
        <v>9999.953622319781</v>
      </c>
      <c r="F62">
        <f>F7+(2/0.017)*(F8*F50-F23*F51)</f>
        <v>9999.88814776025</v>
      </c>
    </row>
    <row r="63" spans="1:6" ht="12.75">
      <c r="A63" t="s">
        <v>67</v>
      </c>
      <c r="B63">
        <f>B8+(3/0.017)*(B9*B50-B24*B51)</f>
        <v>3.2208254201881137</v>
      </c>
      <c r="C63">
        <f>C8+(3/0.017)*(C9*C50-C24*C51)</f>
        <v>-0.04395468338432297</v>
      </c>
      <c r="D63">
        <f>D8+(3/0.017)*(D9*D50-D24*D51)</f>
        <v>-1.2610532504163707</v>
      </c>
      <c r="E63">
        <f>E8+(3/0.017)*(E9*E50-E24*E51)</f>
        <v>-2.8495402695256975</v>
      </c>
      <c r="F63">
        <f>F8+(3/0.017)*(F9*F50-F24*F51)</f>
        <v>-3.462736015854357</v>
      </c>
    </row>
    <row r="64" spans="1:6" ht="12.75">
      <c r="A64" t="s">
        <v>68</v>
      </c>
      <c r="B64">
        <f>B9+(4/0.017)*(B10*B50-B25*B51)</f>
        <v>-0.2890077522661435</v>
      </c>
      <c r="C64">
        <f>C9+(4/0.017)*(C10*C50-C25*C51)</f>
        <v>0.15960371674995194</v>
      </c>
      <c r="D64">
        <f>D9+(4/0.017)*(D10*D50-D25*D51)</f>
        <v>0.21096888237917383</v>
      </c>
      <c r="E64">
        <f>E9+(4/0.017)*(E10*E50-E25*E51)</f>
        <v>0.05036658501758543</v>
      </c>
      <c r="F64">
        <f>F9+(4/0.017)*(F10*F50-F25*F51)</f>
        <v>-1.6005689381220403</v>
      </c>
    </row>
    <row r="65" spans="1:6" ht="12.75">
      <c r="A65" t="s">
        <v>69</v>
      </c>
      <c r="B65">
        <f>B10+(5/0.017)*(B11*B50-B26*B51)</f>
        <v>-0.4852612563233263</v>
      </c>
      <c r="C65">
        <f>C10+(5/0.017)*(C11*C50-C26*C51)</f>
        <v>1.0465870685268572</v>
      </c>
      <c r="D65">
        <f>D10+(5/0.017)*(D11*D50-D26*D51)</f>
        <v>1.2549190688617318</v>
      </c>
      <c r="E65">
        <f>E10+(5/0.017)*(E11*E50-E26*E51)</f>
        <v>1.5389931634291003</v>
      </c>
      <c r="F65">
        <f>F10+(5/0.017)*(F11*F50-F26*F51)</f>
        <v>-0.4496213010906218</v>
      </c>
    </row>
    <row r="66" spans="1:6" ht="12.75">
      <c r="A66" t="s">
        <v>70</v>
      </c>
      <c r="B66">
        <f>B11+(6/0.017)*(B12*B50-B27*B51)</f>
        <v>3.450148784528112</v>
      </c>
      <c r="C66">
        <f>C11+(6/0.017)*(C12*C50-C27*C51)</f>
        <v>2.32650311320854</v>
      </c>
      <c r="D66">
        <f>D11+(6/0.017)*(D12*D50-D27*D51)</f>
        <v>2.171939641854428</v>
      </c>
      <c r="E66">
        <f>E11+(6/0.017)*(E12*E50-E27*E51)</f>
        <v>1.4628263074328822</v>
      </c>
      <c r="F66">
        <f>F11+(6/0.017)*(F12*F50-F27*F51)</f>
        <v>14.181306531353862</v>
      </c>
    </row>
    <row r="67" spans="1:6" ht="12.75">
      <c r="A67" t="s">
        <v>71</v>
      </c>
      <c r="B67">
        <f>B12+(7/0.017)*(B13*B50-B28*B51)</f>
        <v>0.4311704112498262</v>
      </c>
      <c r="C67">
        <f>C12+(7/0.017)*(C13*C50-C28*C51)</f>
        <v>-0.17930017155491074</v>
      </c>
      <c r="D67">
        <f>D12+(7/0.017)*(D13*D50-D28*D51)</f>
        <v>0.07633583829596217</v>
      </c>
      <c r="E67">
        <f>E12+(7/0.017)*(E13*E50-E28*E51)</f>
        <v>0.1916643225305617</v>
      </c>
      <c r="F67">
        <f>F12+(7/0.017)*(F13*F50-F28*F51)</f>
        <v>0.14853762448101124</v>
      </c>
    </row>
    <row r="68" spans="1:6" ht="12.75">
      <c r="A68" t="s">
        <v>72</v>
      </c>
      <c r="B68">
        <f>B13+(8/0.017)*(B14*B50-B29*B51)</f>
        <v>-0.06555092142086055</v>
      </c>
      <c r="C68">
        <f>C13+(8/0.017)*(C14*C50-C29*C51)</f>
        <v>-0.04291797035058608</v>
      </c>
      <c r="D68">
        <f>D13+(8/0.017)*(D14*D50-D29*D51)</f>
        <v>0.04223372145760142</v>
      </c>
      <c r="E68">
        <f>E13+(8/0.017)*(E14*E50-E29*E51)</f>
        <v>-0.12284069378484927</v>
      </c>
      <c r="F68">
        <f>F13+(8/0.017)*(F14*F50-F29*F51)</f>
        <v>-0.09901950223613108</v>
      </c>
    </row>
    <row r="69" spans="1:6" ht="12.75">
      <c r="A69" t="s">
        <v>73</v>
      </c>
      <c r="B69">
        <f>B14+(9/0.017)*(B15*B50-B30*B51)</f>
        <v>0.010543595973269877</v>
      </c>
      <c r="C69">
        <f>C14+(9/0.017)*(C15*C50-C30*C51)</f>
        <v>0.23343523425671114</v>
      </c>
      <c r="D69">
        <f>D14+(9/0.017)*(D15*D50-D30*D51)</f>
        <v>0.10325415759642599</v>
      </c>
      <c r="E69">
        <f>E14+(9/0.017)*(E15*E50-E30*E51)</f>
        <v>0.09454682581684448</v>
      </c>
      <c r="F69">
        <f>F14+(9/0.017)*(F15*F50-F30*F51)</f>
        <v>-0.02499406576496775</v>
      </c>
    </row>
    <row r="70" spans="1:6" ht="12.75">
      <c r="A70" t="s">
        <v>74</v>
      </c>
      <c r="B70">
        <f>B15+(10/0.017)*(B16*B50-B31*B51)</f>
        <v>-0.42436446769298297</v>
      </c>
      <c r="C70">
        <f>C15+(10/0.017)*(C16*C50-C31*C51)</f>
        <v>-0.2127156404699177</v>
      </c>
      <c r="D70">
        <f>D15+(10/0.017)*(D16*D50-D31*D51)</f>
        <v>-0.20477330299643565</v>
      </c>
      <c r="E70">
        <f>E15+(10/0.017)*(E16*E50-E31*E51)</f>
        <v>-0.3175464560182241</v>
      </c>
      <c r="F70">
        <f>F15+(10/0.017)*(F16*F50-F31*F51)</f>
        <v>-0.4328750880500121</v>
      </c>
    </row>
    <row r="71" spans="1:6" ht="12.75">
      <c r="A71" t="s">
        <v>75</v>
      </c>
      <c r="B71">
        <f>B16+(11/0.017)*(B17*B50-B32*B51)</f>
        <v>0.03182338800236489</v>
      </c>
      <c r="C71">
        <f>C16+(11/0.017)*(C17*C50-C32*C51)</f>
        <v>-0.030423167298258356</v>
      </c>
      <c r="D71">
        <f>D16+(11/0.017)*(D17*D50-D32*D51)</f>
        <v>0.006571416278754762</v>
      </c>
      <c r="E71">
        <f>E16+(11/0.017)*(E17*E50-E32*E51)</f>
        <v>0.038298406598123516</v>
      </c>
      <c r="F71">
        <f>F16+(11/0.017)*(F17*F50-F32*F51)</f>
        <v>0.018144331166300744</v>
      </c>
    </row>
    <row r="72" spans="1:6" ht="12.75">
      <c r="A72" t="s">
        <v>76</v>
      </c>
      <c r="B72">
        <f>B17+(12/0.017)*(B18*B50-B33*B51)</f>
        <v>-0.05346057212738705</v>
      </c>
      <c r="C72">
        <f>C17+(12/0.017)*(C18*C50-C33*C51)</f>
        <v>-0.05167731317665892</v>
      </c>
      <c r="D72">
        <f>D17+(12/0.017)*(D18*D50-D33*D51)</f>
        <v>-0.05474414416976948</v>
      </c>
      <c r="E72">
        <f>E17+(12/0.017)*(E18*E50-E33*E51)</f>
        <v>-0.03954599918944244</v>
      </c>
      <c r="F72">
        <f>F17+(12/0.017)*(F18*F50-F33*F51)</f>
        <v>-0.04357337190566715</v>
      </c>
    </row>
    <row r="73" spans="1:6" ht="12.75">
      <c r="A73" t="s">
        <v>77</v>
      </c>
      <c r="B73">
        <f>B18+(13/0.017)*(B19*B50-B34*B51)</f>
        <v>0.03202317169943977</v>
      </c>
      <c r="C73">
        <f>C18+(13/0.017)*(C19*C50-C34*C51)</f>
        <v>0.044395465982625316</v>
      </c>
      <c r="D73">
        <f>D18+(13/0.017)*(D19*D50-D34*D51)</f>
        <v>0.02839481477219917</v>
      </c>
      <c r="E73">
        <f>E18+(13/0.017)*(E19*E50-E34*E51)</f>
        <v>0.02378705011080047</v>
      </c>
      <c r="F73">
        <f>F18+(13/0.017)*(F19*F50-F34*F51)</f>
        <v>-0.011774084552574808</v>
      </c>
    </row>
    <row r="74" spans="1:6" ht="12.75">
      <c r="A74" t="s">
        <v>78</v>
      </c>
      <c r="B74">
        <f>B19+(14/0.017)*(B20*B50-B35*B51)</f>
        <v>-0.21528658963565075</v>
      </c>
      <c r="C74">
        <f>C19+(14/0.017)*(C20*C50-C35*C51)</f>
        <v>-0.2021675293097124</v>
      </c>
      <c r="D74">
        <f>D19+(14/0.017)*(D20*D50-D35*D51)</f>
        <v>-0.19977418565210703</v>
      </c>
      <c r="E74">
        <f>E19+(14/0.017)*(E20*E50-E35*E51)</f>
        <v>-0.19543627212139772</v>
      </c>
      <c r="F74">
        <f>F19+(14/0.017)*(F20*F50-F35*F51)</f>
        <v>-0.16017768945964</v>
      </c>
    </row>
    <row r="75" spans="1:6" ht="12.75">
      <c r="A75" t="s">
        <v>79</v>
      </c>
      <c r="B75" s="49">
        <f>B20</f>
        <v>-0.008061116</v>
      </c>
      <c r="C75" s="49">
        <f>C20</f>
        <v>-0.003930501</v>
      </c>
      <c r="D75" s="49">
        <f>D20</f>
        <v>-0.003918627</v>
      </c>
      <c r="E75" s="49">
        <f>E20</f>
        <v>-0.004861034</v>
      </c>
      <c r="F75" s="49">
        <f>F20</f>
        <v>-0.005634217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58.41809910619936</v>
      </c>
      <c r="C82">
        <f>C22+(2/0.017)*(C8*C51+C23*C50)</f>
        <v>25.17670447633354</v>
      </c>
      <c r="D82">
        <f>D22+(2/0.017)*(D8*D51+D23*D50)</f>
        <v>13.612059470153763</v>
      </c>
      <c r="E82">
        <f>E22+(2/0.017)*(E8*E51+E23*E50)</f>
        <v>-30.95602313711676</v>
      </c>
      <c r="F82">
        <f>F22+(2/0.017)*(F8*F51+F23*F50)</f>
        <v>-78.62985738879539</v>
      </c>
    </row>
    <row r="83" spans="1:6" ht="12.75">
      <c r="A83" t="s">
        <v>82</v>
      </c>
      <c r="B83">
        <f>B23+(3/0.017)*(B9*B51+B24*B50)</f>
        <v>-4.031885281042456</v>
      </c>
      <c r="C83">
        <f>C23+(3/0.017)*(C9*C51+C24*C50)</f>
        <v>-3.6049101291549905</v>
      </c>
      <c r="D83">
        <f>D23+(3/0.017)*(D9*D51+D24*D50)</f>
        <v>-1.9561889698333308</v>
      </c>
      <c r="E83">
        <f>E23+(3/0.017)*(E9*E51+E24*E50)</f>
        <v>-3.3762938870532695</v>
      </c>
      <c r="F83">
        <f>F23+(3/0.017)*(F9*F51+F24*F50)</f>
        <v>3.4690797983424155</v>
      </c>
    </row>
    <row r="84" spans="1:6" ht="12.75">
      <c r="A84" t="s">
        <v>83</v>
      </c>
      <c r="B84">
        <f>B24+(4/0.017)*(B10*B51+B25*B50)</f>
        <v>0.36533759546981615</v>
      </c>
      <c r="C84">
        <f>C24+(4/0.017)*(C10*C51+C25*C50)</f>
        <v>0.45949556164872574</v>
      </c>
      <c r="D84">
        <f>D24+(4/0.017)*(D10*D51+D25*D50)</f>
        <v>1.572646434265825</v>
      </c>
      <c r="E84">
        <f>E24+(4/0.017)*(E10*E51+E25*E50)</f>
        <v>4.213783000672161</v>
      </c>
      <c r="F84">
        <f>F24+(4/0.017)*(F10*F51+F25*F50)</f>
        <v>-1.2201439376294974</v>
      </c>
    </row>
    <row r="85" spans="1:6" ht="12.75">
      <c r="A85" t="s">
        <v>84</v>
      </c>
      <c r="B85">
        <f>B25+(5/0.017)*(B11*B51+B26*B50)</f>
        <v>0.17790487395302088</v>
      </c>
      <c r="C85">
        <f>C25+(5/0.017)*(C11*C51+C26*C50)</f>
        <v>-0.7214331589717105</v>
      </c>
      <c r="D85">
        <f>D25+(5/0.017)*(D11*D51+D26*D50)</f>
        <v>-0.3431643927425939</v>
      </c>
      <c r="E85">
        <f>E25+(5/0.017)*(E11*E51+E26*E50)</f>
        <v>-0.23210604085272113</v>
      </c>
      <c r="F85">
        <f>F25+(5/0.017)*(F11*F51+F26*F50)</f>
        <v>-0.5315365814007816</v>
      </c>
    </row>
    <row r="86" spans="1:6" ht="12.75">
      <c r="A86" t="s">
        <v>85</v>
      </c>
      <c r="B86">
        <f>B26+(6/0.017)*(B12*B51+B27*B50)</f>
        <v>1.019975914957595</v>
      </c>
      <c r="C86">
        <f>C26+(6/0.017)*(C12*C51+C27*C50)</f>
        <v>-0.26459332070116154</v>
      </c>
      <c r="D86">
        <f>D26+(6/0.017)*(D12*D51+D27*D50)</f>
        <v>0.07523523955925573</v>
      </c>
      <c r="E86">
        <f>E26+(6/0.017)*(E12*E51+E27*E50)</f>
        <v>-0.09502872093673488</v>
      </c>
      <c r="F86">
        <f>F26+(6/0.017)*(F12*F51+F27*F50)</f>
        <v>2.149841259629184</v>
      </c>
    </row>
    <row r="87" spans="1:6" ht="12.75">
      <c r="A87" t="s">
        <v>86</v>
      </c>
      <c r="B87">
        <f>B27+(7/0.017)*(B13*B51+B28*B50)</f>
        <v>-0.07384812077911272</v>
      </c>
      <c r="C87">
        <f>C27+(7/0.017)*(C13*C51+C28*C50)</f>
        <v>-0.33254519879603606</v>
      </c>
      <c r="D87">
        <f>D27+(7/0.017)*(D13*D51+D28*D50)</f>
        <v>-0.2275799277286748</v>
      </c>
      <c r="E87">
        <f>E27+(7/0.017)*(E13*E51+E28*E50)</f>
        <v>-0.42356631985470244</v>
      </c>
      <c r="F87">
        <f>F27+(7/0.017)*(F13*F51+F28*F50)</f>
        <v>-0.01002383601600752</v>
      </c>
    </row>
    <row r="88" spans="1:6" ht="12.75">
      <c r="A88" t="s">
        <v>87</v>
      </c>
      <c r="B88">
        <f>B28+(8/0.017)*(B14*B51+B29*B50)</f>
        <v>0.21304999853032652</v>
      </c>
      <c r="C88">
        <f>C28+(8/0.017)*(C14*C51+C29*C50)</f>
        <v>0.3872439352954276</v>
      </c>
      <c r="D88">
        <f>D28+(8/0.017)*(D14*D51+D29*D50)</f>
        <v>0.21246992002111534</v>
      </c>
      <c r="E88">
        <f>E28+(8/0.017)*(E14*E51+E29*E50)</f>
        <v>0.4966687671769717</v>
      </c>
      <c r="F88">
        <f>F28+(8/0.017)*(F14*F51+F29*F50)</f>
        <v>-0.26593673253727795</v>
      </c>
    </row>
    <row r="89" spans="1:6" ht="12.75">
      <c r="A89" t="s">
        <v>88</v>
      </c>
      <c r="B89">
        <f>B29+(9/0.017)*(B15*B51+B30*B50)</f>
        <v>0.12770353512960983</v>
      </c>
      <c r="C89">
        <f>C29+(9/0.017)*(C15*C51+C30*C50)</f>
        <v>-0.07632509620997938</v>
      </c>
      <c r="D89">
        <f>D29+(9/0.017)*(D15*D51+D30*D50)</f>
        <v>-0.0658434853537838</v>
      </c>
      <c r="E89">
        <f>E29+(9/0.017)*(E15*E51+E30*E50)</f>
        <v>-0.15731798083106752</v>
      </c>
      <c r="F89">
        <f>F29+(9/0.017)*(F15*F51+F30*F50)</f>
        <v>-0.05813416467887313</v>
      </c>
    </row>
    <row r="90" spans="1:6" ht="12.75">
      <c r="A90" t="s">
        <v>89</v>
      </c>
      <c r="B90">
        <f>B30+(10/0.017)*(B16*B51+B31*B50)</f>
        <v>0.09076257439553563</v>
      </c>
      <c r="C90">
        <f>C30+(10/0.017)*(C16*C51+C31*C50)</f>
        <v>-0.04536758110111438</v>
      </c>
      <c r="D90">
        <f>D30+(10/0.017)*(D16*D51+D31*D50)</f>
        <v>0.01495601917397291</v>
      </c>
      <c r="E90">
        <f>E30+(10/0.017)*(E16*E51+E31*E50)</f>
        <v>-0.043003001136692344</v>
      </c>
      <c r="F90">
        <f>F30+(10/0.017)*(F16*F51+F31*F50)</f>
        <v>0.34299686080480285</v>
      </c>
    </row>
    <row r="91" spans="1:6" ht="12.75">
      <c r="A91" t="s">
        <v>90</v>
      </c>
      <c r="B91">
        <f>B31+(11/0.017)*(B17*B51+B32*B50)</f>
        <v>0.0563461461267924</v>
      </c>
      <c r="C91">
        <f>C31+(11/0.017)*(C17*C51+C32*C50)</f>
        <v>-0.02965968947492848</v>
      </c>
      <c r="D91">
        <f>D31+(11/0.017)*(D17*D51+D32*D50)</f>
        <v>-0.041692447620482215</v>
      </c>
      <c r="E91">
        <f>E31+(11/0.017)*(E17*E51+E32*E50)</f>
        <v>-0.019509740688025932</v>
      </c>
      <c r="F91">
        <f>F31+(11/0.017)*(F17*F51+F32*F50)</f>
        <v>0.02875591347221892</v>
      </c>
    </row>
    <row r="92" spans="1:6" ht="12.75">
      <c r="A92" t="s">
        <v>91</v>
      </c>
      <c r="B92">
        <f>B32+(12/0.017)*(B18*B51+B33*B50)</f>
        <v>0.019409480030413685</v>
      </c>
      <c r="C92">
        <f>C32+(12/0.017)*(C18*C51+C33*C50)</f>
        <v>0.07601544703385454</v>
      </c>
      <c r="D92">
        <f>D32+(12/0.017)*(D18*D51+D33*D50)</f>
        <v>0.032033725964612805</v>
      </c>
      <c r="E92">
        <f>E32+(12/0.017)*(E18*E51+E33*E50)</f>
        <v>0.06837467860572444</v>
      </c>
      <c r="F92">
        <f>F32+(12/0.017)*(F18*F51+F33*F50)</f>
        <v>-0.002968140719596994</v>
      </c>
    </row>
    <row r="93" spans="1:6" ht="12.75">
      <c r="A93" t="s">
        <v>92</v>
      </c>
      <c r="B93">
        <f>B33+(13/0.017)*(B19*B51+B34*B50)</f>
        <v>0.132025074044624</v>
      </c>
      <c r="C93">
        <f>C33+(13/0.017)*(C19*C51+C34*C50)</f>
        <v>0.10790150669710682</v>
      </c>
      <c r="D93">
        <f>D33+(13/0.017)*(D19*D51+D34*D50)</f>
        <v>0.10823007852823731</v>
      </c>
      <c r="E93">
        <f>E33+(13/0.017)*(E19*E51+E34*E50)</f>
        <v>0.08517615254421043</v>
      </c>
      <c r="F93">
        <f>F33+(13/0.017)*(F19*F51+F34*F50)</f>
        <v>0.08548490546868623</v>
      </c>
    </row>
    <row r="94" spans="1:6" ht="12.75">
      <c r="A94" t="s">
        <v>93</v>
      </c>
      <c r="B94">
        <f>B34+(14/0.017)*(B20*B51+B35*B50)</f>
        <v>-0.008178932167726928</v>
      </c>
      <c r="C94">
        <f>C34+(14/0.017)*(C20*C51+C35*C50)</f>
        <v>-0.012034013733399802</v>
      </c>
      <c r="D94">
        <f>D34+(14/0.017)*(D20*D51+D35*D50)</f>
        <v>-0.0016741223709303844</v>
      </c>
      <c r="E94">
        <f>E34+(14/0.017)*(E20*E51+E35*E50)</f>
        <v>-0.0023668047354223677</v>
      </c>
      <c r="F94">
        <f>F34+(14/0.017)*(F20*F51+F35*F50)</f>
        <v>-0.019594087915055052</v>
      </c>
    </row>
    <row r="95" spans="1:6" ht="12.75">
      <c r="A95" t="s">
        <v>94</v>
      </c>
      <c r="B95" s="49">
        <f>B35</f>
        <v>0.002221898</v>
      </c>
      <c r="C95" s="49">
        <f>C35</f>
        <v>0.002283318</v>
      </c>
      <c r="D95" s="49">
        <f>D35</f>
        <v>0.0001116803</v>
      </c>
      <c r="E95" s="49">
        <f>E35</f>
        <v>0.003322627</v>
      </c>
      <c r="F95" s="49">
        <f>F35</f>
        <v>0.005932544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3.2208242370324416</v>
      </c>
      <c r="C103">
        <f>C63*10000/C62</f>
        <v>-0.043954955700253644</v>
      </c>
      <c r="D103">
        <f>D63*10000/D62</f>
        <v>-1.2610492096492787</v>
      </c>
      <c r="E103">
        <f>E63*10000/E62</f>
        <v>-2.8495534850937276</v>
      </c>
      <c r="F103">
        <f>F63*10000/F62</f>
        <v>-3.4627747477654856</v>
      </c>
      <c r="G103">
        <f>AVERAGE(C103:E103)</f>
        <v>-1.3848525501477533</v>
      </c>
      <c r="H103">
        <f>STDEV(C103:E103)</f>
        <v>1.4068906238128969</v>
      </c>
      <c r="I103">
        <f>(B103*B4+C103*C4+D103*D4+E103*E4+F103*F4)/SUM(B4:F4)</f>
        <v>-0.9960673379303336</v>
      </c>
      <c r="K103">
        <f>(LN(H103)+LN(H123))/2-LN(K114*K115^3)</f>
        <v>-3.7643023046811104</v>
      </c>
    </row>
    <row r="104" spans="1:11" ht="12.75">
      <c r="A104" t="s">
        <v>68</v>
      </c>
      <c r="B104">
        <f>B64*10000/B62</f>
        <v>-0.28900764610045093</v>
      </c>
      <c r="C104">
        <f>C64*10000/C62</f>
        <v>0.1596047055554971</v>
      </c>
      <c r="D104">
        <f>D64*10000/D62</f>
        <v>0.21096820637590663</v>
      </c>
      <c r="E104">
        <f>E64*10000/E62</f>
        <v>0.05036681860720613</v>
      </c>
      <c r="F104">
        <f>F64*10000/F62</f>
        <v>-1.600586841044349</v>
      </c>
      <c r="G104">
        <f>AVERAGE(C104:E104)</f>
        <v>0.14031324351286997</v>
      </c>
      <c r="H104">
        <f>STDEV(C104:E104)</f>
        <v>0.08202025249360495</v>
      </c>
      <c r="I104">
        <f>(B104*B4+C104*C4+D104*D4+E104*E4+F104*F4)/SUM(B4:F4)</f>
        <v>-0.15450212097654173</v>
      </c>
      <c r="K104">
        <f>(LN(H104)+LN(H124))/2-LN(K114*K115^4)</f>
        <v>-4.209317605823142</v>
      </c>
    </row>
    <row r="105" spans="1:11" ht="12.75">
      <c r="A105" t="s">
        <v>69</v>
      </c>
      <c r="B105">
        <f>B65*10000/B62</f>
        <v>-0.48526107806479535</v>
      </c>
      <c r="C105">
        <f>C65*10000/C62</f>
        <v>1.0465935525306005</v>
      </c>
      <c r="D105">
        <f>D65*10000/D62</f>
        <v>1.254915047750272</v>
      </c>
      <c r="E105">
        <f>E65*10000/E62</f>
        <v>1.5390003009554818</v>
      </c>
      <c r="F105">
        <f>F65*10000/F62</f>
        <v>-0.44962633026183085</v>
      </c>
      <c r="G105">
        <f>AVERAGE(C105:E105)</f>
        <v>1.2801696337454513</v>
      </c>
      <c r="H105">
        <f>STDEV(C105:E105)</f>
        <v>0.24717290923346008</v>
      </c>
      <c r="I105">
        <f>(B105*B4+C105*C4+D105*D4+E105*E4+F105*F4)/SUM(B4:F4)</f>
        <v>0.7934919981846847</v>
      </c>
      <c r="K105">
        <f>(LN(H105)+LN(H125))/2-LN(K114*K115^5)</f>
        <v>-4.074998365258962</v>
      </c>
    </row>
    <row r="106" spans="1:11" ht="12.75">
      <c r="A106" t="s">
        <v>70</v>
      </c>
      <c r="B106">
        <f>B66*10000/B62</f>
        <v>3.4501475171315374</v>
      </c>
      <c r="C106">
        <f>C66*10000/C62</f>
        <v>2.3265175267775096</v>
      </c>
      <c r="D106">
        <f>D66*10000/D62</f>
        <v>2.171932682352735</v>
      </c>
      <c r="E106">
        <f>E66*10000/E62</f>
        <v>1.4628330917134165</v>
      </c>
      <c r="F106">
        <f>F66*10000/F62</f>
        <v>14.181465154217905</v>
      </c>
      <c r="G106">
        <f>AVERAGE(C106:E106)</f>
        <v>1.9870944336145537</v>
      </c>
      <c r="H106">
        <f>STDEV(C106:E106)</f>
        <v>0.46055573440186776</v>
      </c>
      <c r="I106">
        <f>(B106*B4+C106*C4+D106*D4+E106*E4+F106*F4)/SUM(B4:F4)</f>
        <v>3.828511193899148</v>
      </c>
      <c r="K106">
        <f>(LN(H106)+LN(H126))/2-LN(K114*K115^6)</f>
        <v>-3.378500825110163</v>
      </c>
    </row>
    <row r="107" spans="1:11" ht="12.75">
      <c r="A107" t="s">
        <v>71</v>
      </c>
      <c r="B107">
        <f>B67*10000/B62</f>
        <v>0.4311702528613228</v>
      </c>
      <c r="C107">
        <f>C67*10000/C62</f>
        <v>-0.17930128238746207</v>
      </c>
      <c r="D107">
        <f>D67*10000/D62</f>
        <v>0.0763355936945996</v>
      </c>
      <c r="E107">
        <f>E67*10000/E62</f>
        <v>0.1916652114293502</v>
      </c>
      <c r="F107">
        <f>F67*10000/F62</f>
        <v>0.14853928592619342</v>
      </c>
      <c r="G107">
        <f>AVERAGE(C107:E107)</f>
        <v>0.02956650757882924</v>
      </c>
      <c r="H107">
        <f>STDEV(C107:E107)</f>
        <v>0.18985401087615456</v>
      </c>
      <c r="I107">
        <f>(B107*B4+C107*C4+D107*D4+E107*E4+F107*F4)/SUM(B4:F4)</f>
        <v>0.10359689410749687</v>
      </c>
      <c r="K107">
        <f>(LN(H107)+LN(H127))/2-LN(K114*K115^7)</f>
        <v>-3.505049083493917</v>
      </c>
    </row>
    <row r="108" spans="1:9" ht="12.75">
      <c r="A108" t="s">
        <v>72</v>
      </c>
      <c r="B108">
        <f>B68*10000/B62</f>
        <v>-0.06555089734102561</v>
      </c>
      <c r="C108">
        <f>C68*10000/C62</f>
        <v>-0.0429182362436864</v>
      </c>
      <c r="D108">
        <f>D68*10000/D62</f>
        <v>0.04223358612895309</v>
      </c>
      <c r="E108">
        <f>E68*10000/E62</f>
        <v>-0.12284126349413287</v>
      </c>
      <c r="F108">
        <f>F68*10000/F62</f>
        <v>-0.09902060980382989</v>
      </c>
      <c r="G108">
        <f>AVERAGE(C108:E108)</f>
        <v>-0.041175304536288725</v>
      </c>
      <c r="H108">
        <f>STDEV(C108:E108)</f>
        <v>0.08255122562823401</v>
      </c>
      <c r="I108">
        <f>(B108*B4+C108*C4+D108*D4+E108*E4+F108*F4)/SUM(B4:F4)</f>
        <v>-0.052449968581940135</v>
      </c>
    </row>
    <row r="109" spans="1:9" ht="12.75">
      <c r="A109" t="s">
        <v>73</v>
      </c>
      <c r="B109">
        <f>B69*10000/B62</f>
        <v>0.010543592100127515</v>
      </c>
      <c r="C109">
        <f>C69*10000/C62</f>
        <v>0.23343668047650332</v>
      </c>
      <c r="D109">
        <f>D69*10000/D62</f>
        <v>0.1032538267412444</v>
      </c>
      <c r="E109">
        <f>E69*10000/E62</f>
        <v>0.09454726430512343</v>
      </c>
      <c r="F109">
        <f>F69*10000/F62</f>
        <v>-0.024994345332318403</v>
      </c>
      <c r="G109">
        <f>AVERAGE(C109:E109)</f>
        <v>0.14374592384095705</v>
      </c>
      <c r="H109">
        <f>STDEV(C109:E109)</f>
        <v>0.07779636833912047</v>
      </c>
      <c r="I109">
        <f>(B109*B4+C109*C4+D109*D4+E109*E4+F109*F4)/SUM(B4:F4)</f>
        <v>0.10191767303893097</v>
      </c>
    </row>
    <row r="110" spans="1:11" ht="12.75">
      <c r="A110" t="s">
        <v>74</v>
      </c>
      <c r="B110">
        <f>B70*10000/B62</f>
        <v>-0.4243643118046123</v>
      </c>
      <c r="C110">
        <f>C70*10000/C62</f>
        <v>-0.21271695832396972</v>
      </c>
      <c r="D110">
        <f>D70*10000/D62</f>
        <v>-0.20477264684553653</v>
      </c>
      <c r="E110">
        <f>E70*10000/E62</f>
        <v>-0.3175479287318534</v>
      </c>
      <c r="F110">
        <f>F70*10000/F62</f>
        <v>-0.4328799299089825</v>
      </c>
      <c r="G110">
        <f>AVERAGE(C110:E110)</f>
        <v>-0.24501251130045323</v>
      </c>
      <c r="H110">
        <f>STDEV(C110:E110)</f>
        <v>0.06294297504628438</v>
      </c>
      <c r="I110">
        <f>(B110*B4+C110*C4+D110*D4+E110*E4+F110*F4)/SUM(B4:F4)</f>
        <v>-0.29608827237240476</v>
      </c>
      <c r="K110">
        <f>EXP(AVERAGE(K103:K107))</f>
        <v>0.022676329839481642</v>
      </c>
    </row>
    <row r="111" spans="1:9" ht="12.75">
      <c r="A111" t="s">
        <v>75</v>
      </c>
      <c r="B111">
        <f>B71*10000/B62</f>
        <v>0.03182337631218703</v>
      </c>
      <c r="C111">
        <f>C71*10000/C62</f>
        <v>-0.030423355781315883</v>
      </c>
      <c r="D111">
        <f>D71*10000/D62</f>
        <v>0.006571395222100224</v>
      </c>
      <c r="E111">
        <f>E71*10000/E62</f>
        <v>0.03829858421807269</v>
      </c>
      <c r="F111">
        <f>F71*10000/F62</f>
        <v>0.018144534116978764</v>
      </c>
      <c r="G111">
        <f>AVERAGE(C111:E111)</f>
        <v>0.00481554121961901</v>
      </c>
      <c r="H111">
        <f>STDEV(C111:E111)</f>
        <v>0.03439460025612178</v>
      </c>
      <c r="I111">
        <f>(B111*B4+C111*C4+D111*D4+E111*E4+F111*F4)/SUM(B4:F4)</f>
        <v>0.010507779740547613</v>
      </c>
    </row>
    <row r="112" spans="1:9" ht="12.75">
      <c r="A112" t="s">
        <v>76</v>
      </c>
      <c r="B112">
        <f>B72*10000/B62</f>
        <v>-0.053460552488887314</v>
      </c>
      <c r="C112">
        <f>C72*10000/C62</f>
        <v>-0.0516776333372095</v>
      </c>
      <c r="D112">
        <f>D72*10000/D62</f>
        <v>-0.05474396875422999</v>
      </c>
      <c r="E112">
        <f>E72*10000/E62</f>
        <v>-0.03954618259546347</v>
      </c>
      <c r="F112">
        <f>F72*10000/F62</f>
        <v>-0.043573859289042755</v>
      </c>
      <c r="G112">
        <f>AVERAGE(C112:E112)</f>
        <v>-0.04865592822896766</v>
      </c>
      <c r="H112">
        <f>STDEV(C112:E112)</f>
        <v>0.008036865206831556</v>
      </c>
      <c r="I112">
        <f>(B112*B4+C112*C4+D112*D4+E112*E4+F112*F4)/SUM(B4:F4)</f>
        <v>-0.048670763304441735</v>
      </c>
    </row>
    <row r="113" spans="1:9" ht="12.75">
      <c r="A113" t="s">
        <v>77</v>
      </c>
      <c r="B113">
        <f>B73*10000/B62</f>
        <v>0.03202315993587227</v>
      </c>
      <c r="C113">
        <f>C73*10000/C62</f>
        <v>0.04439574102937133</v>
      </c>
      <c r="D113">
        <f>D73*10000/D62</f>
        <v>0.028394723787275984</v>
      </c>
      <c r="E113">
        <f>E73*10000/E62</f>
        <v>0.023787160430132445</v>
      </c>
      <c r="F113">
        <f>F73*10000/F62</f>
        <v>-0.01177421624982069</v>
      </c>
      <c r="G113">
        <f>AVERAGE(C113:E113)</f>
        <v>0.032192541748926586</v>
      </c>
      <c r="H113">
        <f>STDEV(C113:E113)</f>
        <v>0.010816467285172564</v>
      </c>
      <c r="I113">
        <f>(B113*B4+C113*C4+D113*D4+E113*E4+F113*F4)/SUM(B4:F4)</f>
        <v>0.026292024839327188</v>
      </c>
    </row>
    <row r="114" spans="1:11" ht="12.75">
      <c r="A114" t="s">
        <v>78</v>
      </c>
      <c r="B114">
        <f>B74*10000/B62</f>
        <v>-0.21528651055109435</v>
      </c>
      <c r="C114">
        <f>C74*10000/C62</f>
        <v>-0.20216878181421608</v>
      </c>
      <c r="D114">
        <f>D74*10000/D62</f>
        <v>-0.1997735455197772</v>
      </c>
      <c r="E114">
        <f>E74*10000/E62</f>
        <v>-0.19543717851369452</v>
      </c>
      <c r="F114">
        <f>F74*10000/F62</f>
        <v>-0.16017948110301236</v>
      </c>
      <c r="G114">
        <f>AVERAGE(C114:E114)</f>
        <v>-0.1991265019492293</v>
      </c>
      <c r="H114">
        <f>STDEV(C114:E114)</f>
        <v>0.003412128336616126</v>
      </c>
      <c r="I114">
        <f>(B114*B4+C114*C4+D114*D4+E114*E4+F114*F4)/SUM(B4:F4)</f>
        <v>-0.19626000477264266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-0.008061113038785444</v>
      </c>
      <c r="C115">
        <f>C75*10000/C62</f>
        <v>-0.003930525350944096</v>
      </c>
      <c r="D115">
        <f>D75*10000/D62</f>
        <v>-0.003918614443623794</v>
      </c>
      <c r="E115">
        <f>E75*10000/E62</f>
        <v>-0.004861056544452595</v>
      </c>
      <c r="F115">
        <f>F75*10000/F62</f>
        <v>-0.0056342800206839695</v>
      </c>
      <c r="G115">
        <f>AVERAGE(C115:E115)</f>
        <v>-0.004236732113006828</v>
      </c>
      <c r="H115">
        <f>STDEV(C115:E115)</f>
        <v>0.0005407136156999915</v>
      </c>
      <c r="I115">
        <f>(B115*B4+C115*C4+D115*D4+E115*E4+F115*F4)/SUM(B4:F4)</f>
        <v>-0.004977107734933959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58.418077646574474</v>
      </c>
      <c r="C122">
        <f>C82*10000/C62</f>
        <v>25.176860455564487</v>
      </c>
      <c r="D122">
        <f>D82*10000/D62</f>
        <v>13.612015853310504</v>
      </c>
      <c r="E122">
        <f>E82*10000/E62</f>
        <v>-30.956166704636782</v>
      </c>
      <c r="F122">
        <f>F82*10000/F62</f>
        <v>-78.63073689119884</v>
      </c>
      <c r="G122">
        <f>AVERAGE(C122:E122)</f>
        <v>2.610903201412736</v>
      </c>
      <c r="H122">
        <f>STDEV(C122:E122)</f>
        <v>29.63945924315729</v>
      </c>
      <c r="I122">
        <f>(B122*B4+C122*C4+D122*D4+E122*E4+F122*F4)/SUM(B4:F4)</f>
        <v>-0.17300738067365587</v>
      </c>
    </row>
    <row r="123" spans="1:9" ht="12.75">
      <c r="A123" t="s">
        <v>82</v>
      </c>
      <c r="B123">
        <f>B83*10000/B62</f>
        <v>-4.0318837999476065</v>
      </c>
      <c r="C123">
        <f>C83*10000/C62</f>
        <v>-3.604932462940181</v>
      </c>
      <c r="D123">
        <f>D83*10000/D62</f>
        <v>-1.9561827016570956</v>
      </c>
      <c r="E123">
        <f>E83*10000/E62</f>
        <v>-3.376309545593712</v>
      </c>
      <c r="F123">
        <f>F83*10000/F62</f>
        <v>3.469118601210966</v>
      </c>
      <c r="G123">
        <f>AVERAGE(C123:E123)</f>
        <v>-2.9791415700636628</v>
      </c>
      <c r="H123">
        <f>STDEV(C123:E123)</f>
        <v>0.8932529005957591</v>
      </c>
      <c r="I123">
        <f>(B123*B4+C123*C4+D123*D4+E123*E4+F123*F4)/SUM(B4:F4)</f>
        <v>-2.2698865597234725</v>
      </c>
    </row>
    <row r="124" spans="1:9" ht="12.75">
      <c r="A124" t="s">
        <v>83</v>
      </c>
      <c r="B124">
        <f>B84*10000/B62</f>
        <v>0.3653374612647004</v>
      </c>
      <c r="C124">
        <f>C84*10000/C62</f>
        <v>0.4594984083979656</v>
      </c>
      <c r="D124">
        <f>D84*10000/D62</f>
        <v>1.5726413950670783</v>
      </c>
      <c r="E124">
        <f>E84*10000/E62</f>
        <v>4.213802543310847</v>
      </c>
      <c r="F124">
        <f>F84*10000/F62</f>
        <v>-1.2201575853653743</v>
      </c>
      <c r="G124">
        <f>AVERAGE(C124:E124)</f>
        <v>2.0819807822586305</v>
      </c>
      <c r="H124">
        <f>STDEV(C124:E124)</f>
        <v>1.928281577691518</v>
      </c>
      <c r="I124">
        <f>(B124*B4+C124*C4+D124*D4+E124*E4+F124*F4)/SUM(B4:F4)</f>
        <v>1.3924103307000821</v>
      </c>
    </row>
    <row r="125" spans="1:9" ht="12.75">
      <c r="A125" t="s">
        <v>84</v>
      </c>
      <c r="B125">
        <f>B85*10000/B62</f>
        <v>0.17790480860046887</v>
      </c>
      <c r="C125">
        <f>C85*10000/C62</f>
        <v>-0.7214376285236894</v>
      </c>
      <c r="D125">
        <f>D85*10000/D62</f>
        <v>-0.34316329314796146</v>
      </c>
      <c r="E125">
        <f>E85*10000/E62</f>
        <v>-0.23210711731168743</v>
      </c>
      <c r="F125">
        <f>F85*10000/F62</f>
        <v>-0.5315425268229964</v>
      </c>
      <c r="G125">
        <f>AVERAGE(C125:E125)</f>
        <v>-0.4322360129944462</v>
      </c>
      <c r="H125">
        <f>STDEV(C125:E125)</f>
        <v>0.25653761783876344</v>
      </c>
      <c r="I125">
        <f>(B125*B4+C125*C4+D125*D4+E125*E4+F125*F4)/SUM(B4:F4)</f>
        <v>-0.35719813867326283</v>
      </c>
    </row>
    <row r="126" spans="1:9" ht="12.75">
      <c r="A126" t="s">
        <v>85</v>
      </c>
      <c r="B126">
        <f>B86*10000/B62</f>
        <v>1.0199755402740491</v>
      </c>
      <c r="C126">
        <f>C86*10000/C62</f>
        <v>-0.264594959957114</v>
      </c>
      <c r="D126">
        <f>D86*10000/D62</f>
        <v>0.07523499848451914</v>
      </c>
      <c r="E126">
        <f>E86*10000/E62</f>
        <v>-0.09502916165994198</v>
      </c>
      <c r="F126">
        <f>F86*10000/F62</f>
        <v>2.1498653063541515</v>
      </c>
      <c r="G126">
        <f>AVERAGE(C126:E126)</f>
        <v>-0.09479637437751227</v>
      </c>
      <c r="H126">
        <f>STDEV(C126:E126)</f>
        <v>0.16991509881717304</v>
      </c>
      <c r="I126">
        <f>(B126*B4+C126*C4+D126*D4+E126*E4+F126*F4)/SUM(B4:F4)</f>
        <v>0.3665159961164136</v>
      </c>
    </row>
    <row r="127" spans="1:9" ht="12.75">
      <c r="A127" t="s">
        <v>86</v>
      </c>
      <c r="B127">
        <f>B87*10000/B62</f>
        <v>-0.07384809365133907</v>
      </c>
      <c r="C127">
        <f>C87*10000/C62</f>
        <v>-0.3325472590396399</v>
      </c>
      <c r="D127">
        <f>D87*10000/D62</f>
        <v>-0.22757919849897532</v>
      </c>
      <c r="E127">
        <f>E87*10000/E62</f>
        <v>-0.42356828426614634</v>
      </c>
      <c r="F127">
        <f>F87*10000/F62</f>
        <v>-0.010023948136112536</v>
      </c>
      <c r="G127">
        <f>AVERAGE(C127:E127)</f>
        <v>-0.32789824726825384</v>
      </c>
      <c r="H127">
        <f>STDEV(C127:E127)</f>
        <v>0.0980772166091633</v>
      </c>
      <c r="I127">
        <f>(B127*B4+C127*C4+D127*D4+E127*E4+F127*F4)/SUM(B4:F4)</f>
        <v>-0.2486650665475967</v>
      </c>
    </row>
    <row r="128" spans="1:9" ht="12.75">
      <c r="A128" t="s">
        <v>87</v>
      </c>
      <c r="B128">
        <f>B88*10000/B62</f>
        <v>0.2130499202673717</v>
      </c>
      <c r="C128">
        <f>C88*10000/C62</f>
        <v>0.3872463344184452</v>
      </c>
      <c r="D128">
        <f>D88*10000/D62</f>
        <v>0.21246923920810398</v>
      </c>
      <c r="E128">
        <f>E88*10000/E62</f>
        <v>0.4966710706221804</v>
      </c>
      <c r="F128">
        <f>F88*10000/F62</f>
        <v>-0.2659397071324661</v>
      </c>
      <c r="G128">
        <f>AVERAGE(C128:E128)</f>
        <v>0.3654622147495765</v>
      </c>
      <c r="H128">
        <f>STDEV(C128:E128)</f>
        <v>0.1433477629650685</v>
      </c>
      <c r="I128">
        <f>(B128*B4+C128*C4+D128*D4+E128*E4+F128*F4)/SUM(B4:F4)</f>
        <v>0.2590470635888867</v>
      </c>
    </row>
    <row r="129" spans="1:9" ht="12.75">
      <c r="A129" t="s">
        <v>88</v>
      </c>
      <c r="B129">
        <f>B89*10000/B62</f>
        <v>0.12770348821829294</v>
      </c>
      <c r="C129">
        <f>C89*10000/C62</f>
        <v>-0.076325569072892</v>
      </c>
      <c r="D129">
        <f>D89*10000/D62</f>
        <v>-0.06584327437285277</v>
      </c>
      <c r="E129">
        <f>E89*10000/E62</f>
        <v>-0.15731871043875204</v>
      </c>
      <c r="F129">
        <f>F89*10000/F62</f>
        <v>-0.05813481492979886</v>
      </c>
      <c r="G129">
        <f>AVERAGE(C129:E129)</f>
        <v>-0.09982918462816559</v>
      </c>
      <c r="H129">
        <f>STDEV(C129:E129)</f>
        <v>0.050062499028606045</v>
      </c>
      <c r="I129">
        <f>(B129*B4+C129*C4+D129*D4+E129*E4+F129*F4)/SUM(B4:F4)</f>
        <v>-0.06133318598948367</v>
      </c>
    </row>
    <row r="130" spans="1:9" ht="12.75">
      <c r="A130" t="s">
        <v>89</v>
      </c>
      <c r="B130">
        <f>B90*10000/B62</f>
        <v>0.09076254105431382</v>
      </c>
      <c r="C130">
        <f>C90*10000/C62</f>
        <v>-0.04536786217048216</v>
      </c>
      <c r="D130">
        <f>D90*10000/D62</f>
        <v>0.01495597125070711</v>
      </c>
      <c r="E130">
        <f>E90*10000/E62</f>
        <v>-0.04300320057556081</v>
      </c>
      <c r="F130">
        <f>F90*10000/F62</f>
        <v>0.34300069734442623</v>
      </c>
      <c r="G130">
        <f>AVERAGE(C130:E130)</f>
        <v>-0.024471697165111952</v>
      </c>
      <c r="H130">
        <f>STDEV(C130:E130)</f>
        <v>0.03416582625439426</v>
      </c>
      <c r="I130">
        <f>(B130*B4+C130*C4+D130*D4+E130*E4+F130*F4)/SUM(B4:F4)</f>
        <v>0.04131135940892871</v>
      </c>
    </row>
    <row r="131" spans="1:9" ht="12.75">
      <c r="A131" t="s">
        <v>90</v>
      </c>
      <c r="B131">
        <f>B91*10000/B62</f>
        <v>0.056346125428290095</v>
      </c>
      <c r="C131">
        <f>C91*10000/C62</f>
        <v>-0.029659873227951394</v>
      </c>
      <c r="D131">
        <f>D91*10000/D62</f>
        <v>-0.04169231402622656</v>
      </c>
      <c r="E131">
        <f>E91*10000/E62</f>
        <v>-0.019509831170097046</v>
      </c>
      <c r="F131">
        <f>F91*10000/F62</f>
        <v>0.028756235117149382</v>
      </c>
      <c r="G131">
        <f>AVERAGE(C131:E131)</f>
        <v>-0.03028733947475833</v>
      </c>
      <c r="H131">
        <f>STDEV(C131:E131)</f>
        <v>0.011104545098011965</v>
      </c>
      <c r="I131">
        <f>(B131*B4+C131*C4+D131*D4+E131*E4+F131*F4)/SUM(B4:F4)</f>
        <v>-0.009855456631823998</v>
      </c>
    </row>
    <row r="132" spans="1:9" ht="12.75">
      <c r="A132" t="s">
        <v>91</v>
      </c>
      <c r="B132">
        <f>B92*10000/B62</f>
        <v>0.019409472900428854</v>
      </c>
      <c r="C132">
        <f>C92*10000/C62</f>
        <v>0.07601591797837311</v>
      </c>
      <c r="D132">
        <f>D92*10000/D62</f>
        <v>0.03203362331960105</v>
      </c>
      <c r="E132">
        <f>E92*10000/E62</f>
        <v>0.06837499571309305</v>
      </c>
      <c r="F132">
        <f>F92*10000/F62</f>
        <v>-0.002968173919287078</v>
      </c>
      <c r="G132">
        <f>AVERAGE(C132:E132)</f>
        <v>0.058808179003689065</v>
      </c>
      <c r="H132">
        <f>STDEV(C132:E132)</f>
        <v>0.023500075474905638</v>
      </c>
      <c r="I132">
        <f>(B132*B4+C132*C4+D132*D4+E132*E4+F132*F4)/SUM(B4:F4)</f>
        <v>0.044853762088267676</v>
      </c>
    </row>
    <row r="133" spans="1:9" ht="12.75">
      <c r="A133" t="s">
        <v>92</v>
      </c>
      <c r="B133">
        <f>B93*10000/B62</f>
        <v>0.1320250255458093</v>
      </c>
      <c r="C133">
        <f>C93*10000/C62</f>
        <v>0.10790217518785583</v>
      </c>
      <c r="D133">
        <f>D93*10000/D62</f>
        <v>0.10822973172881423</v>
      </c>
      <c r="E133">
        <f>E93*10000/E62</f>
        <v>0.08517654757327899</v>
      </c>
      <c r="F133">
        <f>F93*10000/F62</f>
        <v>0.08548586164719545</v>
      </c>
      <c r="G133">
        <f>AVERAGE(C133:E133)</f>
        <v>0.10043615149664968</v>
      </c>
      <c r="H133">
        <f>STDEV(C133:E133)</f>
        <v>0.013216219476291093</v>
      </c>
      <c r="I133">
        <f>(B133*B4+C133*C4+D133*D4+E133*E4+F133*F4)/SUM(B4:F4)</f>
        <v>0.10300813255571657</v>
      </c>
    </row>
    <row r="134" spans="1:9" ht="12.75">
      <c r="A134" t="s">
        <v>93</v>
      </c>
      <c r="B134">
        <f>B94*10000/B62</f>
        <v>-0.008178929163233133</v>
      </c>
      <c r="C134">
        <f>C94*10000/C62</f>
        <v>-0.01203408828867804</v>
      </c>
      <c r="D134">
        <f>D94*10000/D62</f>
        <v>-0.0016741170065743731</v>
      </c>
      <c r="E134">
        <f>E94*10000/E62</f>
        <v>-0.002366815712164591</v>
      </c>
      <c r="F134">
        <f>F94*10000/F62</f>
        <v>-0.019594307081768396</v>
      </c>
      <c r="G134">
        <f>AVERAGE(C134:E134)</f>
        <v>-0.0053583403358056685</v>
      </c>
      <c r="H134">
        <f>STDEV(C134:E134)</f>
        <v>0.005791732549237</v>
      </c>
      <c r="I134">
        <f>(B134*B4+C134*C4+D134*D4+E134*E4+F134*F4)/SUM(B4:F4)</f>
        <v>-0.00766942662256282</v>
      </c>
    </row>
    <row r="135" spans="1:9" ht="12.75">
      <c r="A135" t="s">
        <v>94</v>
      </c>
      <c r="B135">
        <f>B95*10000/B62</f>
        <v>0.002221897183795804</v>
      </c>
      <c r="C135">
        <f>C95*10000/C62</f>
        <v>0.0022833321460208177</v>
      </c>
      <c r="D135">
        <f>D95*10000/D62</f>
        <v>0.00011167994214510297</v>
      </c>
      <c r="E135">
        <f>E95*10000/E62</f>
        <v>0.0033226424096447155</v>
      </c>
      <c r="F135">
        <f>F95*10000/F62</f>
        <v>0.005932610357575605</v>
      </c>
      <c r="G135">
        <f>AVERAGE(C135:E135)</f>
        <v>0.0019058848326035452</v>
      </c>
      <c r="H135">
        <f>STDEV(C135:E135)</f>
        <v>0.001638419924112021</v>
      </c>
      <c r="I135">
        <f>(B135*B4+C135*C4+D135*D4+E135*E4+F135*F4)/SUM(B4:F4)</f>
        <v>0.0024900963431424097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2005-02-09T07:18:48Z</cp:lastPrinted>
  <dcterms:created xsi:type="dcterms:W3CDTF">2005-02-09T07:18:48Z</dcterms:created>
  <dcterms:modified xsi:type="dcterms:W3CDTF">2005-02-10T04:43:00Z</dcterms:modified>
  <cp:category/>
  <cp:version/>
  <cp:contentType/>
  <cp:contentStatus/>
</cp:coreProperties>
</file>