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<sst xmlns="http://schemas.openxmlformats.org/spreadsheetml/2006/main" count="204" uniqueCount="98">
  <si>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09/02/2005       14:46:20</t>
  </si>
  <si>
    <t>LISSNER</t>
  </si>
  <si>
    <t>HCMQAP487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</si>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</sst>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0.6877485</c:v>
                </c:pt>
                <c:pt idx="1">
                  <c:v>1.069527</c:v>
                </c:pt>
                <c:pt idx="2">
                  <c:v>-0.6201493</c:v>
                </c:pt>
                <c:pt idx="3">
                  <c:v>-1.892094</c:v>
                </c:pt>
                <c:pt idx="4">
                  <c:v>-6.826444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0.4471785</c:v>
                </c:pt>
                <c:pt idx="1">
                  <c:v>-0.6985785</c:v>
                </c:pt>
                <c:pt idx="2">
                  <c:v>-0.1061618</c:v>
                </c:pt>
                <c:pt idx="3">
                  <c:v>0.4162657</c:v>
                </c:pt>
                <c:pt idx="4">
                  <c:v>8.373655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3.641009</c:v>
                </c:pt>
                <c:pt idx="1">
                  <c:v>1.829016</c:v>
                </c:pt>
                <c:pt idx="2">
                  <c:v>2.796306</c:v>
                </c:pt>
                <c:pt idx="3">
                  <c:v>2.059335</c:v>
                </c:pt>
                <c:pt idx="4">
                  <c:v>14.74285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0.9273887</c:v>
                </c:pt>
                <c:pt idx="1">
                  <c:v>1.087831</c:v>
                </c:pt>
                <c:pt idx="2">
                  <c:v>1.074937</c:v>
                </c:pt>
                <c:pt idx="3">
                  <c:v>0.9402582</c:v>
                </c:pt>
                <c:pt idx="4">
                  <c:v>2.189129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-0.02267213</c:v>
                </c:pt>
                <c:pt idx="1">
                  <c:v>0.4448302</c:v>
                </c:pt>
                <c:pt idx="2">
                  <c:v>-0.6000613</c:v>
                </c:pt>
                <c:pt idx="3">
                  <c:v>-0.6396796</c:v>
                </c:pt>
                <c:pt idx="4">
                  <c:v>-1.059475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2.946326</c:v>
                </c:pt>
                <c:pt idx="1">
                  <c:v>1.102465</c:v>
                </c:pt>
                <c:pt idx="2">
                  <c:v>-1.568076</c:v>
                </c:pt>
                <c:pt idx="3">
                  <c:v>-0.8947322</c:v>
                </c:pt>
                <c:pt idx="4">
                  <c:v>3.166355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-0.06317064</c:v>
                </c:pt>
                <c:pt idx="1">
                  <c:v>-0.4673746</c:v>
                </c:pt>
                <c:pt idx="2">
                  <c:v>0.6276111</c:v>
                </c:pt>
                <c:pt idx="3">
                  <c:v>1.214414</c:v>
                </c:pt>
                <c:pt idx="4">
                  <c:v>-1.455603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-0.1749407</c:v>
                </c:pt>
                <c:pt idx="1">
                  <c:v>-0.2936504</c:v>
                </c:pt>
                <c:pt idx="2">
                  <c:v>-0.8410018</c:v>
                </c:pt>
                <c:pt idx="3">
                  <c:v>0.1826243</c:v>
                </c:pt>
                <c:pt idx="4">
                  <c:v>-0.9864309</c:v>
                </c:pt>
              </c:numCache>
            </c:numRef>
          </c:val>
          <c:smooth val="0"/>
        </c:ser>
        <c:marker val="1"/>
        <c:axId val="6020661"/>
        <c:axId val="54185950"/>
      </c:lineChart>
      <c:catAx>
        <c:axId val="6020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85950"/>
        <c:crosses val="autoZero"/>
        <c:auto val="1"/>
        <c:lblOffset val="100"/>
        <c:noMultiLvlLbl val="0"/>
      </c:catAx>
      <c:valAx>
        <c:axId val="54185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06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L13" sqref="L13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-0.003751</v>
      </c>
      <c r="D4" s="12">
        <v>-0.003749</v>
      </c>
      <c r="E4" s="12">
        <v>-0.003751</v>
      </c>
      <c r="F4" s="24">
        <v>-0.002077</v>
      </c>
      <c r="G4" s="34">
        <v>-0.011691</v>
      </c>
    </row>
    <row r="5" spans="1:7" ht="12.75" thickBot="1">
      <c r="A5" s="44" t="s">
        <v>13</v>
      </c>
      <c r="B5" s="45">
        <v>3.028186</v>
      </c>
      <c r="C5" s="46">
        <v>1.253486</v>
      </c>
      <c r="D5" s="46">
        <v>0.719374</v>
      </c>
      <c r="E5" s="46">
        <v>-1.133206</v>
      </c>
      <c r="F5" s="47">
        <v>-4.853497</v>
      </c>
      <c r="G5" s="48">
        <v>9.360839</v>
      </c>
    </row>
    <row r="6" spans="1:7" ht="12.75" thickTop="1">
      <c r="A6" s="6" t="s">
        <v>14</v>
      </c>
      <c r="B6" s="39">
        <v>-69.65147</v>
      </c>
      <c r="C6" s="40">
        <v>36.53019</v>
      </c>
      <c r="D6" s="40">
        <v>-52.07233</v>
      </c>
      <c r="E6" s="40">
        <v>126.9397</v>
      </c>
      <c r="F6" s="41">
        <v>-125.3465</v>
      </c>
      <c r="G6" s="42">
        <v>0.005183102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0.6877485</v>
      </c>
      <c r="C8" s="13">
        <v>1.069527</v>
      </c>
      <c r="D8" s="13">
        <v>-0.6201493</v>
      </c>
      <c r="E8" s="13">
        <v>-1.892094</v>
      </c>
      <c r="F8" s="25">
        <v>-6.826444</v>
      </c>
      <c r="G8" s="35">
        <v>-1.156478</v>
      </c>
    </row>
    <row r="9" spans="1:7" ht="12">
      <c r="A9" s="20" t="s">
        <v>17</v>
      </c>
      <c r="B9" s="29">
        <v>-0.02267213</v>
      </c>
      <c r="C9" s="13">
        <v>0.4448302</v>
      </c>
      <c r="D9" s="13">
        <v>-0.6000613</v>
      </c>
      <c r="E9" s="13">
        <v>-0.6396796</v>
      </c>
      <c r="F9" s="25">
        <v>-1.059475</v>
      </c>
      <c r="G9" s="35">
        <v>-0.3355921</v>
      </c>
    </row>
    <row r="10" spans="1:7" ht="12">
      <c r="A10" s="20" t="s">
        <v>18</v>
      </c>
      <c r="B10" s="29">
        <v>-0.06317064</v>
      </c>
      <c r="C10" s="13">
        <v>-0.4673746</v>
      </c>
      <c r="D10" s="13">
        <v>0.6276111</v>
      </c>
      <c r="E10" s="13">
        <v>1.214414</v>
      </c>
      <c r="F10" s="25">
        <v>-1.455603</v>
      </c>
      <c r="G10" s="35">
        <v>0.1276147</v>
      </c>
    </row>
    <row r="11" spans="1:7" ht="12">
      <c r="A11" s="21" t="s">
        <v>19</v>
      </c>
      <c r="B11" s="31">
        <v>3.641009</v>
      </c>
      <c r="C11" s="15">
        <v>1.829016</v>
      </c>
      <c r="D11" s="15">
        <v>2.796306</v>
      </c>
      <c r="E11" s="15">
        <v>2.059335</v>
      </c>
      <c r="F11" s="27">
        <v>14.74285</v>
      </c>
      <c r="G11" s="37">
        <v>4.099989</v>
      </c>
    </row>
    <row r="12" spans="1:7" ht="12">
      <c r="A12" s="20" t="s">
        <v>20</v>
      </c>
      <c r="B12" s="29">
        <v>-0.122162</v>
      </c>
      <c r="C12" s="13">
        <v>0.01445508</v>
      </c>
      <c r="D12" s="13">
        <v>0.1620274</v>
      </c>
      <c r="E12" s="13">
        <v>0.1717012</v>
      </c>
      <c r="F12" s="25">
        <v>0.1658074</v>
      </c>
      <c r="G12" s="35">
        <v>0.08811945</v>
      </c>
    </row>
    <row r="13" spans="1:7" ht="12">
      <c r="A13" s="20" t="s">
        <v>21</v>
      </c>
      <c r="B13" s="29">
        <v>0.02580272</v>
      </c>
      <c r="C13" s="13">
        <v>-0.04182045</v>
      </c>
      <c r="D13" s="13">
        <v>0.09147348</v>
      </c>
      <c r="E13" s="13">
        <v>-0.1183519</v>
      </c>
      <c r="F13" s="25">
        <v>-0.1576535</v>
      </c>
      <c r="G13" s="35">
        <v>-0.03379198</v>
      </c>
    </row>
    <row r="14" spans="1:7" ht="12">
      <c r="A14" s="20" t="s">
        <v>22</v>
      </c>
      <c r="B14" s="29">
        <v>0.09889938</v>
      </c>
      <c r="C14" s="13">
        <v>-0.07115412</v>
      </c>
      <c r="D14" s="13">
        <v>0.08482067</v>
      </c>
      <c r="E14" s="13">
        <v>-0.008680474</v>
      </c>
      <c r="F14" s="25">
        <v>0.1069906</v>
      </c>
      <c r="G14" s="35">
        <v>0.02978874</v>
      </c>
    </row>
    <row r="15" spans="1:7" ht="12">
      <c r="A15" s="21" t="s">
        <v>23</v>
      </c>
      <c r="B15" s="31">
        <v>-0.3701573</v>
      </c>
      <c r="C15" s="15">
        <v>-0.2021809</v>
      </c>
      <c r="D15" s="15">
        <v>-0.1160416</v>
      </c>
      <c r="E15" s="15">
        <v>-0.1416774</v>
      </c>
      <c r="F15" s="27">
        <v>-0.380388</v>
      </c>
      <c r="G15" s="37">
        <v>-0.2150251</v>
      </c>
    </row>
    <row r="16" spans="1:7" ht="12">
      <c r="A16" s="20" t="s">
        <v>24</v>
      </c>
      <c r="B16" s="29">
        <v>-0.05280371</v>
      </c>
      <c r="C16" s="13">
        <v>-0.0186244</v>
      </c>
      <c r="D16" s="13">
        <v>-0.008337567</v>
      </c>
      <c r="E16" s="13">
        <v>0.0254969</v>
      </c>
      <c r="F16" s="25">
        <v>0.01633767</v>
      </c>
      <c r="G16" s="35">
        <v>-0.00583651</v>
      </c>
    </row>
    <row r="17" spans="1:7" ht="12">
      <c r="A17" s="20" t="s">
        <v>25</v>
      </c>
      <c r="B17" s="29">
        <v>-0.0421278</v>
      </c>
      <c r="C17" s="13">
        <v>-0.03367887</v>
      </c>
      <c r="D17" s="13">
        <v>-0.03518022</v>
      </c>
      <c r="E17" s="13">
        <v>-0.03721741</v>
      </c>
      <c r="F17" s="25">
        <v>-0.04023538</v>
      </c>
      <c r="G17" s="35">
        <v>-0.03699083</v>
      </c>
    </row>
    <row r="18" spans="1:7" ht="12">
      <c r="A18" s="20" t="s">
        <v>26</v>
      </c>
      <c r="B18" s="29">
        <v>0.05737514</v>
      </c>
      <c r="C18" s="13">
        <v>0.02804035</v>
      </c>
      <c r="D18" s="13">
        <v>0.04350793</v>
      </c>
      <c r="E18" s="13">
        <v>-0.01751878</v>
      </c>
      <c r="F18" s="25">
        <v>0.008578385</v>
      </c>
      <c r="G18" s="35">
        <v>0.02245705</v>
      </c>
    </row>
    <row r="19" spans="1:7" ht="12">
      <c r="A19" s="21" t="s">
        <v>27</v>
      </c>
      <c r="B19" s="31">
        <v>-0.2066559</v>
      </c>
      <c r="C19" s="15">
        <v>-0.1886112</v>
      </c>
      <c r="D19" s="15">
        <v>-0.1975092</v>
      </c>
      <c r="E19" s="15">
        <v>-0.1867019</v>
      </c>
      <c r="F19" s="27">
        <v>-0.1479353</v>
      </c>
      <c r="G19" s="37">
        <v>-0.1874924</v>
      </c>
    </row>
    <row r="20" spans="1:7" ht="12.75" thickBot="1">
      <c r="A20" s="44" t="s">
        <v>28</v>
      </c>
      <c r="B20" s="45">
        <v>-0.0001571421</v>
      </c>
      <c r="C20" s="46">
        <v>-0.001922874</v>
      </c>
      <c r="D20" s="46">
        <v>-0.01001893</v>
      </c>
      <c r="E20" s="46">
        <v>-0.005218346</v>
      </c>
      <c r="F20" s="47">
        <v>-0.002908646</v>
      </c>
      <c r="G20" s="48">
        <v>-0.00453787</v>
      </c>
    </row>
    <row r="21" spans="1:7" ht="12.75" thickTop="1">
      <c r="A21" s="6" t="s">
        <v>29</v>
      </c>
      <c r="B21" s="39">
        <v>-11.30479</v>
      </c>
      <c r="C21" s="40">
        <v>35.71017</v>
      </c>
      <c r="D21" s="40">
        <v>-29.37776</v>
      </c>
      <c r="E21" s="40">
        <v>28.95912</v>
      </c>
      <c r="F21" s="41">
        <v>-51.40957</v>
      </c>
      <c r="G21" s="43">
        <v>0.006862894</v>
      </c>
    </row>
    <row r="22" spans="1:7" ht="12">
      <c r="A22" s="20" t="s">
        <v>30</v>
      </c>
      <c r="B22" s="29">
        <v>60.56447</v>
      </c>
      <c r="C22" s="13">
        <v>25.06977</v>
      </c>
      <c r="D22" s="13">
        <v>14.3875</v>
      </c>
      <c r="E22" s="13">
        <v>-22.66416</v>
      </c>
      <c r="F22" s="25">
        <v>-97.07298</v>
      </c>
      <c r="G22" s="36">
        <v>0</v>
      </c>
    </row>
    <row r="23" spans="1:7" ht="12">
      <c r="A23" s="20" t="s">
        <v>31</v>
      </c>
      <c r="B23" s="29">
        <v>0.4471785</v>
      </c>
      <c r="C23" s="13">
        <v>-0.6985785</v>
      </c>
      <c r="D23" s="13">
        <v>-0.1061618</v>
      </c>
      <c r="E23" s="13">
        <v>0.4162657</v>
      </c>
      <c r="F23" s="25">
        <v>8.373655</v>
      </c>
      <c r="G23" s="35">
        <v>1.086712</v>
      </c>
    </row>
    <row r="24" spans="1:7" ht="12">
      <c r="A24" s="20" t="s">
        <v>32</v>
      </c>
      <c r="B24" s="29">
        <v>2.946326</v>
      </c>
      <c r="C24" s="13">
        <v>1.102465</v>
      </c>
      <c r="D24" s="13">
        <v>-1.568076</v>
      </c>
      <c r="E24" s="13">
        <v>-0.8947322</v>
      </c>
      <c r="F24" s="25">
        <v>3.166355</v>
      </c>
      <c r="G24" s="35">
        <v>0.5221274</v>
      </c>
    </row>
    <row r="25" spans="1:7" ht="12">
      <c r="A25" s="20" t="s">
        <v>33</v>
      </c>
      <c r="B25" s="29">
        <v>-0.1749407</v>
      </c>
      <c r="C25" s="13">
        <v>-0.2936504</v>
      </c>
      <c r="D25" s="13">
        <v>-0.8410018</v>
      </c>
      <c r="E25" s="13">
        <v>0.1826243</v>
      </c>
      <c r="F25" s="25">
        <v>-0.9864309</v>
      </c>
      <c r="G25" s="35">
        <v>-0.3857506</v>
      </c>
    </row>
    <row r="26" spans="1:7" ht="12">
      <c r="A26" s="21" t="s">
        <v>34</v>
      </c>
      <c r="B26" s="31">
        <v>0.9273887</v>
      </c>
      <c r="C26" s="15">
        <v>1.087831</v>
      </c>
      <c r="D26" s="15">
        <v>1.074937</v>
      </c>
      <c r="E26" s="15">
        <v>0.9402582</v>
      </c>
      <c r="F26" s="27">
        <v>2.189129</v>
      </c>
      <c r="G26" s="37">
        <v>1.17276</v>
      </c>
    </row>
    <row r="27" spans="1:7" ht="12">
      <c r="A27" s="20" t="s">
        <v>35</v>
      </c>
      <c r="B27" s="29">
        <v>0.07466</v>
      </c>
      <c r="C27" s="13">
        <v>0.2285207</v>
      </c>
      <c r="D27" s="13">
        <v>-0.2721384</v>
      </c>
      <c r="E27" s="13">
        <v>-0.4562261</v>
      </c>
      <c r="F27" s="25">
        <v>-0.2142402</v>
      </c>
      <c r="G27" s="35">
        <v>-0.1379229</v>
      </c>
    </row>
    <row r="28" spans="1:7" ht="12">
      <c r="A28" s="20" t="s">
        <v>36</v>
      </c>
      <c r="B28" s="29">
        <v>0.4145453</v>
      </c>
      <c r="C28" s="13">
        <v>0.5327592</v>
      </c>
      <c r="D28" s="13">
        <v>-0.6277768</v>
      </c>
      <c r="E28" s="13">
        <v>-0.1871717</v>
      </c>
      <c r="F28" s="25">
        <v>-0.01697183</v>
      </c>
      <c r="G28" s="35">
        <v>-0.009929682</v>
      </c>
    </row>
    <row r="29" spans="1:7" ht="12">
      <c r="A29" s="20" t="s">
        <v>37</v>
      </c>
      <c r="B29" s="29">
        <v>-0.009875817</v>
      </c>
      <c r="C29" s="13">
        <v>0.04271805</v>
      </c>
      <c r="D29" s="13">
        <v>-0.04630659</v>
      </c>
      <c r="E29" s="13">
        <v>0.08558619</v>
      </c>
      <c r="F29" s="25">
        <v>0.02051975</v>
      </c>
      <c r="G29" s="35">
        <v>0.02103477</v>
      </c>
    </row>
    <row r="30" spans="1:7" ht="12">
      <c r="A30" s="21" t="s">
        <v>38</v>
      </c>
      <c r="B30" s="31">
        <v>0.1418873</v>
      </c>
      <c r="C30" s="15">
        <v>0.1487996</v>
      </c>
      <c r="D30" s="15">
        <v>0.1333155</v>
      </c>
      <c r="E30" s="15">
        <v>0.1101861</v>
      </c>
      <c r="F30" s="27">
        <v>0.3789612</v>
      </c>
      <c r="G30" s="37">
        <v>0.1654282</v>
      </c>
    </row>
    <row r="31" spans="1:7" ht="12">
      <c r="A31" s="20" t="s">
        <v>39</v>
      </c>
      <c r="B31" s="29">
        <v>-0.03734753</v>
      </c>
      <c r="C31" s="13">
        <v>0.01704106</v>
      </c>
      <c r="D31" s="13">
        <v>-0.04660462</v>
      </c>
      <c r="E31" s="13">
        <v>-0.04937267</v>
      </c>
      <c r="F31" s="25">
        <v>0.0006691111</v>
      </c>
      <c r="G31" s="35">
        <v>-0.02431637</v>
      </c>
    </row>
    <row r="32" spans="1:7" ht="12">
      <c r="A32" s="20" t="s">
        <v>40</v>
      </c>
      <c r="B32" s="29">
        <v>0.0577462</v>
      </c>
      <c r="C32" s="13">
        <v>0.08721372</v>
      </c>
      <c r="D32" s="13">
        <v>-0.06657442</v>
      </c>
      <c r="E32" s="13">
        <v>-0.01237238</v>
      </c>
      <c r="F32" s="25">
        <v>-0.03119451</v>
      </c>
      <c r="G32" s="35">
        <v>0.006219489</v>
      </c>
    </row>
    <row r="33" spans="1:7" ht="12">
      <c r="A33" s="20" t="s">
        <v>41</v>
      </c>
      <c r="B33" s="29">
        <v>0.1157601</v>
      </c>
      <c r="C33" s="13">
        <v>0.1009626</v>
      </c>
      <c r="D33" s="13">
        <v>0.104831</v>
      </c>
      <c r="E33" s="13">
        <v>0.07799328</v>
      </c>
      <c r="F33" s="25">
        <v>0.08532221</v>
      </c>
      <c r="G33" s="35">
        <v>0.09643215</v>
      </c>
    </row>
    <row r="34" spans="1:7" ht="12">
      <c r="A34" s="21" t="s">
        <v>42</v>
      </c>
      <c r="B34" s="31">
        <v>-0.008816285</v>
      </c>
      <c r="C34" s="15">
        <v>0.003852654</v>
      </c>
      <c r="D34" s="15">
        <v>0.008627171</v>
      </c>
      <c r="E34" s="15">
        <v>0.0161419</v>
      </c>
      <c r="F34" s="27">
        <v>-0.01765561</v>
      </c>
      <c r="G34" s="37">
        <v>0.003241169</v>
      </c>
    </row>
    <row r="35" spans="1:7" ht="12.75" thickBot="1">
      <c r="A35" s="22" t="s">
        <v>43</v>
      </c>
      <c r="B35" s="32">
        <v>-0.00660377</v>
      </c>
      <c r="C35" s="16">
        <v>-0.006446681</v>
      </c>
      <c r="D35" s="16">
        <v>0.00291095</v>
      </c>
      <c r="E35" s="16">
        <v>0.001078094</v>
      </c>
      <c r="F35" s="28">
        <v>0.006504452</v>
      </c>
      <c r="G35" s="38">
        <v>-0.0006839326</v>
      </c>
    </row>
    <row r="36" spans="1:7" ht="12">
      <c r="A36" s="4" t="s">
        <v>44</v>
      </c>
      <c r="B36" s="3">
        <v>21.56372</v>
      </c>
      <c r="C36" s="3">
        <v>21.56982</v>
      </c>
      <c r="D36" s="3">
        <v>21.58203</v>
      </c>
      <c r="E36" s="3">
        <v>21.58508</v>
      </c>
      <c r="F36" s="3">
        <v>21.59424</v>
      </c>
      <c r="G36" s="3"/>
    </row>
    <row r="37" spans="1:6" ht="12">
      <c r="A37" s="4" t="s">
        <v>45</v>
      </c>
      <c r="B37" s="2">
        <v>0.356547</v>
      </c>
      <c r="C37" s="2">
        <v>0.3326416</v>
      </c>
      <c r="D37" s="2">
        <v>0.3229777</v>
      </c>
      <c r="E37" s="2">
        <v>0.3138224</v>
      </c>
      <c r="F37" s="2">
        <v>0.3102621</v>
      </c>
    </row>
    <row r="38" spans="1:7" ht="12">
      <c r="A38" s="4" t="s">
        <v>53</v>
      </c>
      <c r="B38" s="2">
        <v>0.0001185196</v>
      </c>
      <c r="C38" s="2">
        <v>-6.225313E-05</v>
      </c>
      <c r="D38" s="2">
        <v>8.859463E-05</v>
      </c>
      <c r="E38" s="2">
        <v>-0.0002156848</v>
      </c>
      <c r="F38" s="2">
        <v>0.0002122207</v>
      </c>
      <c r="G38" s="2">
        <v>0.0002973231</v>
      </c>
    </row>
    <row r="39" spans="1:7" ht="12.75" thickBot="1">
      <c r="A39" s="4" t="s">
        <v>54</v>
      </c>
      <c r="B39" s="2">
        <v>1.850034E-05</v>
      </c>
      <c r="C39" s="2">
        <v>-6.055122E-05</v>
      </c>
      <c r="D39" s="2">
        <v>4.981472E-05</v>
      </c>
      <c r="E39" s="2">
        <v>-4.971934E-05</v>
      </c>
      <c r="F39" s="2">
        <v>8.945635E-05</v>
      </c>
      <c r="G39" s="2">
        <v>0.001015281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3.117255</v>
      </c>
      <c r="F40" s="17" t="s">
        <v>48</v>
      </c>
      <c r="G40" s="8">
        <v>54.988878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0.003751</v>
      </c>
      <c r="D4">
        <v>0.003749</v>
      </c>
      <c r="E4">
        <v>0.003751</v>
      </c>
      <c r="F4">
        <v>0.002077</v>
      </c>
      <c r="G4">
        <v>0.011691</v>
      </c>
    </row>
    <row r="5" spans="1:7" ht="12.75">
      <c r="A5" t="s">
        <v>13</v>
      </c>
      <c r="B5">
        <v>3.028186</v>
      </c>
      <c r="C5">
        <v>1.253486</v>
      </c>
      <c r="D5">
        <v>0.719374</v>
      </c>
      <c r="E5">
        <v>-1.133206</v>
      </c>
      <c r="F5">
        <v>-4.853497</v>
      </c>
      <c r="G5">
        <v>9.360839</v>
      </c>
    </row>
    <row r="6" spans="1:7" ht="12.75">
      <c r="A6" t="s">
        <v>14</v>
      </c>
      <c r="B6" s="49">
        <v>-69.65147</v>
      </c>
      <c r="C6" s="49">
        <v>36.53019</v>
      </c>
      <c r="D6" s="49">
        <v>-52.07233</v>
      </c>
      <c r="E6" s="49">
        <v>126.9397</v>
      </c>
      <c r="F6" s="49">
        <v>-125.3465</v>
      </c>
      <c r="G6" s="49">
        <v>0.005183102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0.6877485</v>
      </c>
      <c r="C8" s="49">
        <v>1.069527</v>
      </c>
      <c r="D8" s="49">
        <v>-0.6201493</v>
      </c>
      <c r="E8" s="49">
        <v>-1.892094</v>
      </c>
      <c r="F8" s="49">
        <v>-6.826444</v>
      </c>
      <c r="G8" s="49">
        <v>-1.156478</v>
      </c>
    </row>
    <row r="9" spans="1:7" ht="12.75">
      <c r="A9" t="s">
        <v>17</v>
      </c>
      <c r="B9" s="49">
        <v>-0.02267213</v>
      </c>
      <c r="C9" s="49">
        <v>0.4448302</v>
      </c>
      <c r="D9" s="49">
        <v>-0.6000613</v>
      </c>
      <c r="E9" s="49">
        <v>-0.6396796</v>
      </c>
      <c r="F9" s="49">
        <v>-1.059475</v>
      </c>
      <c r="G9" s="49">
        <v>-0.3355921</v>
      </c>
    </row>
    <row r="10" spans="1:7" ht="12.75">
      <c r="A10" t="s">
        <v>18</v>
      </c>
      <c r="B10" s="49">
        <v>-0.06317064</v>
      </c>
      <c r="C10" s="49">
        <v>-0.4673746</v>
      </c>
      <c r="D10" s="49">
        <v>0.6276111</v>
      </c>
      <c r="E10" s="49">
        <v>1.214414</v>
      </c>
      <c r="F10" s="49">
        <v>-1.455603</v>
      </c>
      <c r="G10" s="49">
        <v>0.1276147</v>
      </c>
    </row>
    <row r="11" spans="1:7" ht="12.75">
      <c r="A11" t="s">
        <v>19</v>
      </c>
      <c r="B11" s="49">
        <v>3.641009</v>
      </c>
      <c r="C11" s="49">
        <v>1.829016</v>
      </c>
      <c r="D11" s="49">
        <v>2.796306</v>
      </c>
      <c r="E11" s="49">
        <v>2.059335</v>
      </c>
      <c r="F11" s="49">
        <v>14.74285</v>
      </c>
      <c r="G11" s="49">
        <v>4.099989</v>
      </c>
    </row>
    <row r="12" spans="1:7" ht="12.75">
      <c r="A12" t="s">
        <v>20</v>
      </c>
      <c r="B12" s="49">
        <v>-0.122162</v>
      </c>
      <c r="C12" s="49">
        <v>0.01445508</v>
      </c>
      <c r="D12" s="49">
        <v>0.1620274</v>
      </c>
      <c r="E12" s="49">
        <v>0.1717012</v>
      </c>
      <c r="F12" s="49">
        <v>0.1658074</v>
      </c>
      <c r="G12" s="49">
        <v>0.08811945</v>
      </c>
    </row>
    <row r="13" spans="1:7" ht="12.75">
      <c r="A13" t="s">
        <v>21</v>
      </c>
      <c r="B13" s="49">
        <v>0.02580272</v>
      </c>
      <c r="C13" s="49">
        <v>-0.04182045</v>
      </c>
      <c r="D13" s="49">
        <v>0.09147348</v>
      </c>
      <c r="E13" s="49">
        <v>-0.1183519</v>
      </c>
      <c r="F13" s="49">
        <v>-0.1576535</v>
      </c>
      <c r="G13" s="49">
        <v>-0.03379198</v>
      </c>
    </row>
    <row r="14" spans="1:7" ht="12.75">
      <c r="A14" t="s">
        <v>22</v>
      </c>
      <c r="B14" s="49">
        <v>0.09889938</v>
      </c>
      <c r="C14" s="49">
        <v>-0.07115412</v>
      </c>
      <c r="D14" s="49">
        <v>0.08482067</v>
      </c>
      <c r="E14" s="49">
        <v>-0.008680474</v>
      </c>
      <c r="F14" s="49">
        <v>0.1069906</v>
      </c>
      <c r="G14" s="49">
        <v>0.02978874</v>
      </c>
    </row>
    <row r="15" spans="1:7" ht="12.75">
      <c r="A15" t="s">
        <v>23</v>
      </c>
      <c r="B15" s="49">
        <v>-0.3701573</v>
      </c>
      <c r="C15" s="49">
        <v>-0.2021809</v>
      </c>
      <c r="D15" s="49">
        <v>-0.1160416</v>
      </c>
      <c r="E15" s="49">
        <v>-0.1416774</v>
      </c>
      <c r="F15" s="49">
        <v>-0.380388</v>
      </c>
      <c r="G15" s="49">
        <v>-0.2150251</v>
      </c>
    </row>
    <row r="16" spans="1:7" ht="12.75">
      <c r="A16" t="s">
        <v>24</v>
      </c>
      <c r="B16" s="49">
        <v>-0.05280371</v>
      </c>
      <c r="C16" s="49">
        <v>-0.0186244</v>
      </c>
      <c r="D16" s="49">
        <v>-0.008337567</v>
      </c>
      <c r="E16" s="49">
        <v>0.0254969</v>
      </c>
      <c r="F16" s="49">
        <v>0.01633767</v>
      </c>
      <c r="G16" s="49">
        <v>-0.00583651</v>
      </c>
    </row>
    <row r="17" spans="1:7" ht="12.75">
      <c r="A17" t="s">
        <v>25</v>
      </c>
      <c r="B17" s="49">
        <v>-0.0421278</v>
      </c>
      <c r="C17" s="49">
        <v>-0.03367887</v>
      </c>
      <c r="D17" s="49">
        <v>-0.03518022</v>
      </c>
      <c r="E17" s="49">
        <v>-0.03721741</v>
      </c>
      <c r="F17" s="49">
        <v>-0.04023538</v>
      </c>
      <c r="G17" s="49">
        <v>-0.03699083</v>
      </c>
    </row>
    <row r="18" spans="1:7" ht="12.75">
      <c r="A18" t="s">
        <v>26</v>
      </c>
      <c r="B18" s="49">
        <v>0.05737514</v>
      </c>
      <c r="C18" s="49">
        <v>0.02804035</v>
      </c>
      <c r="D18" s="49">
        <v>0.04350793</v>
      </c>
      <c r="E18" s="49">
        <v>-0.01751878</v>
      </c>
      <c r="F18" s="49">
        <v>0.008578385</v>
      </c>
      <c r="G18" s="49">
        <v>0.02245705</v>
      </c>
    </row>
    <row r="19" spans="1:7" ht="12.75">
      <c r="A19" t="s">
        <v>27</v>
      </c>
      <c r="B19" s="49">
        <v>-0.2066559</v>
      </c>
      <c r="C19" s="49">
        <v>-0.1886112</v>
      </c>
      <c r="D19" s="49">
        <v>-0.1975092</v>
      </c>
      <c r="E19" s="49">
        <v>-0.1867019</v>
      </c>
      <c r="F19" s="49">
        <v>-0.1479353</v>
      </c>
      <c r="G19" s="49">
        <v>-0.1874924</v>
      </c>
    </row>
    <row r="20" spans="1:7" ht="12.75">
      <c r="A20" t="s">
        <v>28</v>
      </c>
      <c r="B20" s="49">
        <v>-0.0001571421</v>
      </c>
      <c r="C20" s="49">
        <v>-0.001922874</v>
      </c>
      <c r="D20" s="49">
        <v>-0.01001893</v>
      </c>
      <c r="E20" s="49">
        <v>-0.005218346</v>
      </c>
      <c r="F20" s="49">
        <v>-0.002908646</v>
      </c>
      <c r="G20" s="49">
        <v>-0.00453787</v>
      </c>
    </row>
    <row r="21" spans="1:7" ht="12.75">
      <c r="A21" t="s">
        <v>29</v>
      </c>
      <c r="B21" s="49">
        <v>-11.30479</v>
      </c>
      <c r="C21" s="49">
        <v>35.71017</v>
      </c>
      <c r="D21" s="49">
        <v>-29.37776</v>
      </c>
      <c r="E21" s="49">
        <v>28.95912</v>
      </c>
      <c r="F21" s="49">
        <v>-51.40957</v>
      </c>
      <c r="G21" s="49">
        <v>0.006862894</v>
      </c>
    </row>
    <row r="22" spans="1:7" ht="12.75">
      <c r="A22" t="s">
        <v>30</v>
      </c>
      <c r="B22" s="49">
        <v>60.56447</v>
      </c>
      <c r="C22" s="49">
        <v>25.06977</v>
      </c>
      <c r="D22" s="49">
        <v>14.3875</v>
      </c>
      <c r="E22" s="49">
        <v>-22.66416</v>
      </c>
      <c r="F22" s="49">
        <v>-97.07298</v>
      </c>
      <c r="G22" s="49">
        <v>0</v>
      </c>
    </row>
    <row r="23" spans="1:7" ht="12.75">
      <c r="A23" t="s">
        <v>31</v>
      </c>
      <c r="B23" s="49">
        <v>0.4471785</v>
      </c>
      <c r="C23" s="49">
        <v>-0.6985785</v>
      </c>
      <c r="D23" s="49">
        <v>-0.1061618</v>
      </c>
      <c r="E23" s="49">
        <v>0.4162657</v>
      </c>
      <c r="F23" s="49">
        <v>8.373655</v>
      </c>
      <c r="G23" s="49">
        <v>1.086712</v>
      </c>
    </row>
    <row r="24" spans="1:7" ht="12.75">
      <c r="A24" t="s">
        <v>32</v>
      </c>
      <c r="B24" s="49">
        <v>2.946326</v>
      </c>
      <c r="C24" s="49">
        <v>1.102465</v>
      </c>
      <c r="D24" s="49">
        <v>-1.568076</v>
      </c>
      <c r="E24" s="49">
        <v>-0.8947322</v>
      </c>
      <c r="F24" s="49">
        <v>3.166355</v>
      </c>
      <c r="G24" s="49">
        <v>0.5221274</v>
      </c>
    </row>
    <row r="25" spans="1:7" ht="12.75">
      <c r="A25" t="s">
        <v>33</v>
      </c>
      <c r="B25" s="49">
        <v>-0.1749407</v>
      </c>
      <c r="C25" s="49">
        <v>-0.2936504</v>
      </c>
      <c r="D25" s="49">
        <v>-0.8410018</v>
      </c>
      <c r="E25" s="49">
        <v>0.1826243</v>
      </c>
      <c r="F25" s="49">
        <v>-0.9864309</v>
      </c>
      <c r="G25" s="49">
        <v>-0.3857506</v>
      </c>
    </row>
    <row r="26" spans="1:7" ht="12.75">
      <c r="A26" t="s">
        <v>34</v>
      </c>
      <c r="B26" s="49">
        <v>0.9273887</v>
      </c>
      <c r="C26" s="49">
        <v>1.087831</v>
      </c>
      <c r="D26" s="49">
        <v>1.074937</v>
      </c>
      <c r="E26" s="49">
        <v>0.9402582</v>
      </c>
      <c r="F26" s="49">
        <v>2.189129</v>
      </c>
      <c r="G26" s="49">
        <v>1.17276</v>
      </c>
    </row>
    <row r="27" spans="1:7" ht="12.75">
      <c r="A27" t="s">
        <v>35</v>
      </c>
      <c r="B27" s="49">
        <v>0.07466</v>
      </c>
      <c r="C27" s="49">
        <v>0.2285207</v>
      </c>
      <c r="D27" s="49">
        <v>-0.2721384</v>
      </c>
      <c r="E27" s="49">
        <v>-0.4562261</v>
      </c>
      <c r="F27" s="49">
        <v>-0.2142402</v>
      </c>
      <c r="G27" s="49">
        <v>-0.1379229</v>
      </c>
    </row>
    <row r="28" spans="1:7" ht="12.75">
      <c r="A28" t="s">
        <v>36</v>
      </c>
      <c r="B28" s="49">
        <v>0.4145453</v>
      </c>
      <c r="C28" s="49">
        <v>0.5327592</v>
      </c>
      <c r="D28" s="49">
        <v>-0.6277768</v>
      </c>
      <c r="E28" s="49">
        <v>-0.1871717</v>
      </c>
      <c r="F28" s="49">
        <v>-0.01697183</v>
      </c>
      <c r="G28" s="49">
        <v>-0.009929682</v>
      </c>
    </row>
    <row r="29" spans="1:7" ht="12.75">
      <c r="A29" t="s">
        <v>37</v>
      </c>
      <c r="B29" s="49">
        <v>-0.009875817</v>
      </c>
      <c r="C29" s="49">
        <v>0.04271805</v>
      </c>
      <c r="D29" s="49">
        <v>-0.04630659</v>
      </c>
      <c r="E29" s="49">
        <v>0.08558619</v>
      </c>
      <c r="F29" s="49">
        <v>0.02051975</v>
      </c>
      <c r="G29" s="49">
        <v>0.02103477</v>
      </c>
    </row>
    <row r="30" spans="1:7" ht="12.75">
      <c r="A30" t="s">
        <v>38</v>
      </c>
      <c r="B30" s="49">
        <v>0.1418873</v>
      </c>
      <c r="C30" s="49">
        <v>0.1487996</v>
      </c>
      <c r="D30" s="49">
        <v>0.1333155</v>
      </c>
      <c r="E30" s="49">
        <v>0.1101861</v>
      </c>
      <c r="F30" s="49">
        <v>0.3789612</v>
      </c>
      <c r="G30" s="49">
        <v>0.1654282</v>
      </c>
    </row>
    <row r="31" spans="1:7" ht="12.75">
      <c r="A31" t="s">
        <v>39</v>
      </c>
      <c r="B31" s="49">
        <v>-0.03734753</v>
      </c>
      <c r="C31" s="49">
        <v>0.01704106</v>
      </c>
      <c r="D31" s="49">
        <v>-0.04660462</v>
      </c>
      <c r="E31" s="49">
        <v>-0.04937267</v>
      </c>
      <c r="F31" s="49">
        <v>0.0006691111</v>
      </c>
      <c r="G31" s="49">
        <v>-0.02431637</v>
      </c>
    </row>
    <row r="32" spans="1:7" ht="12.75">
      <c r="A32" t="s">
        <v>40</v>
      </c>
      <c r="B32" s="49">
        <v>0.0577462</v>
      </c>
      <c r="C32" s="49">
        <v>0.08721372</v>
      </c>
      <c r="D32" s="49">
        <v>-0.06657442</v>
      </c>
      <c r="E32" s="49">
        <v>-0.01237238</v>
      </c>
      <c r="F32" s="49">
        <v>-0.03119451</v>
      </c>
      <c r="G32" s="49">
        <v>0.006219489</v>
      </c>
    </row>
    <row r="33" spans="1:7" ht="12.75">
      <c r="A33" t="s">
        <v>41</v>
      </c>
      <c r="B33" s="49">
        <v>0.1157601</v>
      </c>
      <c r="C33" s="49">
        <v>0.1009626</v>
      </c>
      <c r="D33" s="49">
        <v>0.104831</v>
      </c>
      <c r="E33" s="49">
        <v>0.07799328</v>
      </c>
      <c r="F33" s="49">
        <v>0.08532221</v>
      </c>
      <c r="G33" s="49">
        <v>0.09643215</v>
      </c>
    </row>
    <row r="34" spans="1:7" ht="12.75">
      <c r="A34" t="s">
        <v>42</v>
      </c>
      <c r="B34" s="49">
        <v>-0.008816285</v>
      </c>
      <c r="C34" s="49">
        <v>0.003852654</v>
      </c>
      <c r="D34" s="49">
        <v>0.008627171</v>
      </c>
      <c r="E34" s="49">
        <v>0.0161419</v>
      </c>
      <c r="F34" s="49">
        <v>-0.01765561</v>
      </c>
      <c r="G34" s="49">
        <v>0.003241169</v>
      </c>
    </row>
    <row r="35" spans="1:7" ht="12.75">
      <c r="A35" t="s">
        <v>43</v>
      </c>
      <c r="B35" s="49">
        <v>-0.00660377</v>
      </c>
      <c r="C35" s="49">
        <v>-0.006446681</v>
      </c>
      <c r="D35" s="49">
        <v>0.00291095</v>
      </c>
      <c r="E35" s="49">
        <v>0.001078094</v>
      </c>
      <c r="F35" s="49">
        <v>0.006504452</v>
      </c>
      <c r="G35" s="49">
        <v>-0.0006839326</v>
      </c>
    </row>
    <row r="36" spans="1:6" ht="12.75">
      <c r="A36" t="s">
        <v>44</v>
      </c>
      <c r="B36" s="49">
        <v>21.56372</v>
      </c>
      <c r="C36" s="49">
        <v>21.56982</v>
      </c>
      <c r="D36" s="49">
        <v>21.58203</v>
      </c>
      <c r="E36" s="49">
        <v>21.58508</v>
      </c>
      <c r="F36" s="49">
        <v>21.59424</v>
      </c>
    </row>
    <row r="37" spans="1:6" ht="12.75">
      <c r="A37" t="s">
        <v>45</v>
      </c>
      <c r="B37" s="49">
        <v>0.356547</v>
      </c>
      <c r="C37" s="49">
        <v>0.3326416</v>
      </c>
      <c r="D37" s="49">
        <v>0.3229777</v>
      </c>
      <c r="E37" s="49">
        <v>0.3138224</v>
      </c>
      <c r="F37" s="49">
        <v>0.3102621</v>
      </c>
    </row>
    <row r="38" spans="1:7" ht="12.75">
      <c r="A38" t="s">
        <v>55</v>
      </c>
      <c r="B38" s="49">
        <v>0.0001185196</v>
      </c>
      <c r="C38" s="49">
        <v>-6.225313E-05</v>
      </c>
      <c r="D38" s="49">
        <v>8.859463E-05</v>
      </c>
      <c r="E38" s="49">
        <v>-0.0002156848</v>
      </c>
      <c r="F38" s="49">
        <v>0.0002122207</v>
      </c>
      <c r="G38" s="49">
        <v>0.0002973231</v>
      </c>
    </row>
    <row r="39" spans="1:7" ht="12.75">
      <c r="A39" t="s">
        <v>56</v>
      </c>
      <c r="B39" s="49">
        <v>1.850034E-05</v>
      </c>
      <c r="C39" s="49">
        <v>-6.055122E-05</v>
      </c>
      <c r="D39" s="49">
        <v>4.981472E-05</v>
      </c>
      <c r="E39" s="49">
        <v>-4.971934E-05</v>
      </c>
      <c r="F39" s="49">
        <v>8.945635E-05</v>
      </c>
      <c r="G39" s="49">
        <v>0.001015281</v>
      </c>
    </row>
    <row r="40" spans="2:7" ht="12.75">
      <c r="B40" t="s">
        <v>46</v>
      </c>
      <c r="C40">
        <v>-0.00375</v>
      </c>
      <c r="D40" t="s">
        <v>47</v>
      </c>
      <c r="E40">
        <v>3.117255</v>
      </c>
      <c r="F40" t="s">
        <v>48</v>
      </c>
      <c r="G40">
        <v>54.988878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0.00011851954530237923</v>
      </c>
      <c r="C50">
        <f>-0.017/(C7*C7+C22*C22)*(C21*C22+C6*C7)</f>
        <v>-6.225312352050273E-05</v>
      </c>
      <c r="D50">
        <f>-0.017/(D7*D7+D22*D22)*(D21*D22+D6*D7)</f>
        <v>8.859463193771345E-05</v>
      </c>
      <c r="E50">
        <f>-0.017/(E7*E7+E22*E22)*(E21*E22+E6*E7)</f>
        <v>-0.00021568480530252768</v>
      </c>
      <c r="F50">
        <f>-0.017/(F7*F7+F22*F22)*(F21*F22+F6*F7)</f>
        <v>0.00021222067047208388</v>
      </c>
      <c r="G50">
        <f>(B50*B$4+C50*C$4+D50*D$4+E50*E$4+F50*F$4)/SUM(B$4:F$4)</f>
        <v>-9.816240129566302E-08</v>
      </c>
    </row>
    <row r="51" spans="1:7" ht="12.75">
      <c r="A51" t="s">
        <v>59</v>
      </c>
      <c r="B51">
        <f>-0.017/(B7*B7+B22*B22)*(B21*B7-B6*B22)</f>
        <v>1.8500335655412043E-05</v>
      </c>
      <c r="C51">
        <f>-0.017/(C7*C7+C22*C22)*(C21*C7-C6*C22)</f>
        <v>-6.055122185115593E-05</v>
      </c>
      <c r="D51">
        <f>-0.017/(D7*D7+D22*D22)*(D21*D7-D6*D22)</f>
        <v>4.981472647329961E-05</v>
      </c>
      <c r="E51">
        <f>-0.017/(E7*E7+E22*E22)*(E21*E7-E6*E22)</f>
        <v>-4.9719335493694535E-05</v>
      </c>
      <c r="F51">
        <f>-0.017/(F7*F7+F22*F22)*(F21*F7-F6*F22)</f>
        <v>8.945635829003233E-05</v>
      </c>
      <c r="G51">
        <f>(B51*B$4+C51*C$4+D51*D$4+E51*E$4+F51*F$4)/SUM(B$4:F$4)</f>
        <v>4.997847137943005E-08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10000.008616316136</v>
      </c>
      <c r="C62">
        <f>C7+(2/0.017)*(C8*C50-C23*C51)</f>
        <v>9999.987190449627</v>
      </c>
      <c r="D62">
        <f>D7+(2/0.017)*(D8*D50-D23*D51)</f>
        <v>9999.994158414358</v>
      </c>
      <c r="E62">
        <f>E7+(2/0.017)*(E8*E50-E23*E51)</f>
        <v>10000.050446162353</v>
      </c>
      <c r="F62">
        <f>F7+(2/0.017)*(F8*F50-F23*F51)</f>
        <v>9999.741436564176</v>
      </c>
    </row>
    <row r="63" spans="1:6" ht="12.75">
      <c r="A63" t="s">
        <v>67</v>
      </c>
      <c r="B63">
        <f>B8+(3/0.017)*(B9*B50-B24*B51)</f>
        <v>0.6776552452078405</v>
      </c>
      <c r="C63">
        <f>C8+(3/0.017)*(C9*C50-C24*C51)</f>
        <v>1.0764205647197442</v>
      </c>
      <c r="D63">
        <f>D8+(3/0.017)*(D9*D50-D24*D51)</f>
        <v>-0.6157461705266271</v>
      </c>
      <c r="E63">
        <f>E8+(3/0.017)*(E9*E50-E24*E51)</f>
        <v>-1.8755968800788492</v>
      </c>
      <c r="F63">
        <f>F8+(3/0.017)*(F9*F50-F24*F51)</f>
        <v>-6.916107485094444</v>
      </c>
    </row>
    <row r="64" spans="1:6" ht="12.75">
      <c r="A64" t="s">
        <v>68</v>
      </c>
      <c r="B64">
        <f>B9+(4/0.017)*(B10*B50-B25*B51)</f>
        <v>-0.023672246202227656</v>
      </c>
      <c r="C64">
        <f>C9+(4/0.017)*(C10*C50-C25*C51)</f>
        <v>0.44749246780872115</v>
      </c>
      <c r="D64">
        <f>D9+(4/0.017)*(D10*D50-D25*D51)</f>
        <v>-0.5771207708152762</v>
      </c>
      <c r="E64">
        <f>E9+(4/0.017)*(E10*E50-E25*E51)</f>
        <v>-0.6991738796013325</v>
      </c>
      <c r="F64">
        <f>F9+(4/0.017)*(F10*F50-F25*F51)</f>
        <v>-1.1113965361370395</v>
      </c>
    </row>
    <row r="65" spans="1:6" ht="12.75">
      <c r="A65" t="s">
        <v>69</v>
      </c>
      <c r="B65">
        <f>B10+(5/0.017)*(B11*B50-B26*B51)</f>
        <v>0.05870398614377478</v>
      </c>
      <c r="C65">
        <f>C10+(5/0.017)*(C11*C50-C26*C51)</f>
        <v>-0.48149003022100323</v>
      </c>
      <c r="D65">
        <f>D10+(5/0.017)*(D11*D50-D26*D51)</f>
        <v>0.6847258083012324</v>
      </c>
      <c r="E65">
        <f>E10+(5/0.017)*(E11*E50-E26*E51)</f>
        <v>1.0975262777555344</v>
      </c>
      <c r="F65">
        <f>F10+(5/0.017)*(F11*F50-F26*F51)</f>
        <v>-0.5929835872052169</v>
      </c>
    </row>
    <row r="66" spans="1:6" ht="12.75">
      <c r="A66" t="s">
        <v>70</v>
      </c>
      <c r="B66">
        <f>B11+(6/0.017)*(B12*B50-B27*B51)</f>
        <v>3.635411416557672</v>
      </c>
      <c r="C66">
        <f>C11+(6/0.017)*(C12*C50-C27*C51)</f>
        <v>1.8335821177844267</v>
      </c>
      <c r="D66">
        <f>D11+(6/0.017)*(D12*D50-D27*D51)</f>
        <v>2.8061570321737785</v>
      </c>
      <c r="E66">
        <f>E11+(6/0.017)*(E12*E50-E27*E51)</f>
        <v>2.0382585534991446</v>
      </c>
      <c r="F66">
        <f>F11+(6/0.017)*(F12*F50-F27*F51)</f>
        <v>14.762033378478316</v>
      </c>
    </row>
    <row r="67" spans="1:6" ht="12.75">
      <c r="A67" t="s">
        <v>71</v>
      </c>
      <c r="B67">
        <f>B12+(7/0.017)*(B13*B50-B28*B51)</f>
        <v>-0.1240606884627566</v>
      </c>
      <c r="C67">
        <f>C12+(7/0.017)*(C13*C50-C28*C51)</f>
        <v>0.02881029876846127</v>
      </c>
      <c r="D67">
        <f>D12+(7/0.017)*(D13*D50-D28*D51)</f>
        <v>0.17824128953509502</v>
      </c>
      <c r="E67">
        <f>E12+(7/0.017)*(E13*E50-E28*E51)</f>
        <v>0.17838029280765963</v>
      </c>
      <c r="F67">
        <f>F12+(7/0.017)*(F13*F50-F28*F51)</f>
        <v>0.1526560086136075</v>
      </c>
    </row>
    <row r="68" spans="1:6" ht="12.75">
      <c r="A68" t="s">
        <v>72</v>
      </c>
      <c r="B68">
        <f>B13+(8/0.017)*(B14*B50-B29*B51)</f>
        <v>0.031404703754192305</v>
      </c>
      <c r="C68">
        <f>C13+(8/0.017)*(C14*C50-C29*C51)</f>
        <v>-0.03851871054402285</v>
      </c>
      <c r="D68">
        <f>D13+(8/0.017)*(D14*D50-D29*D51)</f>
        <v>0.0960953181901748</v>
      </c>
      <c r="E68">
        <f>E13+(8/0.017)*(E14*E50-E29*E51)</f>
        <v>-0.1154683541934773</v>
      </c>
      <c r="F68">
        <f>F13+(8/0.017)*(F14*F50-F29*F51)</f>
        <v>-0.1478323259961465</v>
      </c>
    </row>
    <row r="69" spans="1:6" ht="12.75">
      <c r="A69" t="s">
        <v>73</v>
      </c>
      <c r="B69">
        <f>B14+(9/0.017)*(B15*B50-B30*B51)</f>
        <v>0.07428393658503712</v>
      </c>
      <c r="C69">
        <f>C14+(9/0.017)*(C15*C50-C30*C51)</f>
        <v>-0.05972073698886194</v>
      </c>
      <c r="D69">
        <f>D14+(9/0.017)*(D15*D50-D30*D51)</f>
        <v>0.07586210281896877</v>
      </c>
      <c r="E69">
        <f>E14+(9/0.017)*(E15*E50-E30*E51)</f>
        <v>0.01039743064509947</v>
      </c>
      <c r="F69">
        <f>F14+(9/0.017)*(F15*F50-F30*F51)</f>
        <v>0.046305884261011725</v>
      </c>
    </row>
    <row r="70" spans="1:6" ht="12.75">
      <c r="A70" t="s">
        <v>74</v>
      </c>
      <c r="B70">
        <f>B15+(10/0.017)*(B16*B50-B31*B51)</f>
        <v>-0.3734321999168107</v>
      </c>
      <c r="C70">
        <f>C15+(10/0.017)*(C16*C50-C31*C51)</f>
        <v>-0.20089190936568582</v>
      </c>
      <c r="D70">
        <f>D15+(10/0.017)*(D16*D50-D31*D51)</f>
        <v>-0.11511046310701703</v>
      </c>
      <c r="E70">
        <f>E15+(10/0.017)*(E16*E50-E31*E51)</f>
        <v>-0.14635626485662795</v>
      </c>
      <c r="F70">
        <f>F15+(10/0.017)*(F16*F50-F31*F51)</f>
        <v>-0.3783836852711446</v>
      </c>
    </row>
    <row r="71" spans="1:6" ht="12.75">
      <c r="A71" t="s">
        <v>75</v>
      </c>
      <c r="B71">
        <f>B16+(11/0.017)*(B17*B50-B32*B51)</f>
        <v>-0.05672572233044443</v>
      </c>
      <c r="C71">
        <f>C16+(11/0.017)*(C17*C50-C32*C51)</f>
        <v>-0.013850715659671704</v>
      </c>
      <c r="D71">
        <f>D16+(11/0.017)*(D17*D50-D32*D51)</f>
        <v>-0.008208408959980084</v>
      </c>
      <c r="E71">
        <f>E16+(11/0.017)*(E17*E50-E32*E51)</f>
        <v>0.030292953911413387</v>
      </c>
      <c r="F71">
        <f>F16+(11/0.017)*(F17*F50-F32*F51)</f>
        <v>0.012618225727786595</v>
      </c>
    </row>
    <row r="72" spans="1:6" ht="12.75">
      <c r="A72" t="s">
        <v>76</v>
      </c>
      <c r="B72">
        <f>B17+(12/0.017)*(B18*B50-B33*B51)</f>
        <v>-0.03883946484779556</v>
      </c>
      <c r="C72">
        <f>C17+(12/0.017)*(C18*C50-C33*C51)</f>
        <v>-0.030595710410003727</v>
      </c>
      <c r="D72">
        <f>D17+(12/0.017)*(D18*D50-D33*D51)</f>
        <v>-0.03614555544437694</v>
      </c>
      <c r="E72">
        <f>E17+(12/0.017)*(E18*E50-E33*E51)</f>
        <v>-0.03181295679434484</v>
      </c>
      <c r="F72">
        <f>F17+(12/0.017)*(F18*F50-F33*F51)</f>
        <v>-0.044338041344651566</v>
      </c>
    </row>
    <row r="73" spans="1:6" ht="12.75">
      <c r="A73" t="s">
        <v>77</v>
      </c>
      <c r="B73">
        <f>B18+(13/0.017)*(B19*B50-B34*B51)</f>
        <v>0.03877010659328457</v>
      </c>
      <c r="C73">
        <f>C18+(13/0.017)*(C19*C50-C34*C51)</f>
        <v>0.03719764118201528</v>
      </c>
      <c r="D73">
        <f>D18+(13/0.017)*(D19*D50-D34*D51)</f>
        <v>0.02979827143853512</v>
      </c>
      <c r="E73">
        <f>E18+(13/0.017)*(E19*E50-E34*E51)</f>
        <v>0.013888705729725264</v>
      </c>
      <c r="F73">
        <f>F18+(13/0.017)*(F19*F50-F34*F51)</f>
        <v>-0.014221720042382193</v>
      </c>
    </row>
    <row r="74" spans="1:6" ht="12.75">
      <c r="A74" t="s">
        <v>78</v>
      </c>
      <c r="B74">
        <f>B19+(14/0.017)*(B20*B50-B35*B51)</f>
        <v>-0.20657062554594602</v>
      </c>
      <c r="C74">
        <f>C19+(14/0.017)*(C20*C50-C35*C51)</f>
        <v>-0.18883408782253977</v>
      </c>
      <c r="D74">
        <f>D19+(14/0.017)*(D20*D50-D35*D51)</f>
        <v>-0.1983596024890012</v>
      </c>
      <c r="E74">
        <f>E19+(14/0.017)*(E20*E50-E35*E51)</f>
        <v>-0.18573085995199567</v>
      </c>
      <c r="F74">
        <f>F19+(14/0.017)*(F20*F50-F35*F51)</f>
        <v>-0.14892282655884093</v>
      </c>
    </row>
    <row r="75" spans="1:6" ht="12.75">
      <c r="A75" t="s">
        <v>79</v>
      </c>
      <c r="B75" s="49">
        <f>B20</f>
        <v>-0.0001571421</v>
      </c>
      <c r="C75" s="49">
        <f>C20</f>
        <v>-0.001922874</v>
      </c>
      <c r="D75" s="49">
        <f>D20</f>
        <v>-0.01001893</v>
      </c>
      <c r="E75" s="49">
        <f>E20</f>
        <v>-0.005218346</v>
      </c>
      <c r="F75" s="49">
        <f>F20</f>
        <v>-0.002908646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60.57220211418653</v>
      </c>
      <c r="C82">
        <f>C22+(2/0.017)*(C8*C51+C23*C50)</f>
        <v>25.06726735611723</v>
      </c>
      <c r="D82">
        <f>D22+(2/0.017)*(D8*D51+D23*D50)</f>
        <v>14.382759066664828</v>
      </c>
      <c r="E82">
        <f>E22+(2/0.017)*(E8*E51+E23*E50)</f>
        <v>-22.663655121186707</v>
      </c>
      <c r="F82">
        <f>F22+(2/0.017)*(F8*F51+F23*F50)</f>
        <v>-96.93575719316576</v>
      </c>
    </row>
    <row r="83" spans="1:6" ht="12.75">
      <c r="A83" t="s">
        <v>82</v>
      </c>
      <c r="B83">
        <f>B23+(3/0.017)*(B9*B51+B24*B50)</f>
        <v>0.5087275192619214</v>
      </c>
      <c r="C83">
        <f>C23+(3/0.017)*(C9*C51+C24*C50)</f>
        <v>-0.7154432474026456</v>
      </c>
      <c r="D83">
        <f>D23+(3/0.017)*(D9*D51+D24*D50)</f>
        <v>-0.1359526833406602</v>
      </c>
      <c r="E83">
        <f>E23+(3/0.017)*(E9*E51+E24*E50)</f>
        <v>0.45593356794043083</v>
      </c>
      <c r="F83">
        <f>F23+(3/0.017)*(F9*F51+F24*F50)</f>
        <v>8.475511918679993</v>
      </c>
    </row>
    <row r="84" spans="1:6" ht="12.75">
      <c r="A84" t="s">
        <v>83</v>
      </c>
      <c r="B84">
        <f>B24+(4/0.017)*(B10*B51+B25*B50)</f>
        <v>2.941172454055895</v>
      </c>
      <c r="C84">
        <f>C24+(4/0.017)*(C10*C51+C25*C50)</f>
        <v>1.113425178285939</v>
      </c>
      <c r="D84">
        <f>D24+(4/0.017)*(D10*D51+D25*D50)</f>
        <v>-1.5782510516827877</v>
      </c>
      <c r="E84">
        <f>E24+(4/0.017)*(E10*E51+E25*E50)</f>
        <v>-0.9182072926313529</v>
      </c>
      <c r="F84">
        <f>F24+(4/0.017)*(F10*F51+F25*F50)</f>
        <v>3.086459948125076</v>
      </c>
    </row>
    <row r="85" spans="1:6" ht="12.75">
      <c r="A85" t="s">
        <v>84</v>
      </c>
      <c r="B85">
        <f>B25+(5/0.017)*(B11*B51+B26*B50)</f>
        <v>-0.12280141303913508</v>
      </c>
      <c r="C85">
        <f>C25+(5/0.017)*(C11*C51+C26*C50)</f>
        <v>-0.3461415856463958</v>
      </c>
      <c r="D85">
        <f>D25+(5/0.017)*(D11*D51+D26*D50)</f>
        <v>-0.7720221334126834</v>
      </c>
      <c r="E85">
        <f>E25+(5/0.017)*(E11*E51+E26*E50)</f>
        <v>0.09286307218823159</v>
      </c>
      <c r="F85">
        <f>F25+(5/0.017)*(F11*F51+F26*F50)</f>
        <v>-0.461895577662916</v>
      </c>
    </row>
    <row r="86" spans="1:6" ht="12.75">
      <c r="A86" t="s">
        <v>85</v>
      </c>
      <c r="B86">
        <f>B26+(6/0.017)*(B12*B51+B27*B50)</f>
        <v>0.9297140992639785</v>
      </c>
      <c r="C86">
        <f>C26+(6/0.017)*(C12*C51+C27*C50)</f>
        <v>1.0825010940752773</v>
      </c>
      <c r="D86">
        <f>D26+(6/0.017)*(D12*D51+D27*D50)</f>
        <v>1.0692762997275511</v>
      </c>
      <c r="E86">
        <f>E26+(6/0.017)*(E12*E51+E27*E50)</f>
        <v>0.971974965171163</v>
      </c>
      <c r="F86">
        <f>F26+(6/0.017)*(F12*F51+F27*F50)</f>
        <v>2.1783171155160463</v>
      </c>
    </row>
    <row r="87" spans="1:6" ht="12.75">
      <c r="A87" t="s">
        <v>86</v>
      </c>
      <c r="B87">
        <f>B27+(7/0.017)*(B13*B51+B28*B50)</f>
        <v>0.09508726800637807</v>
      </c>
      <c r="C87">
        <f>C27+(7/0.017)*(C13*C51+C28*C50)</f>
        <v>0.21590684620182746</v>
      </c>
      <c r="D87">
        <f>D27+(7/0.017)*(D13*D51+D28*D50)</f>
        <v>-0.2931634880614661</v>
      </c>
      <c r="E87">
        <f>E27+(7/0.017)*(E13*E51+E28*E50)</f>
        <v>-0.43718014197262267</v>
      </c>
      <c r="F87">
        <f>F27+(7/0.017)*(F13*F51+F28*F50)</f>
        <v>-0.22153044516846535</v>
      </c>
    </row>
    <row r="88" spans="1:6" ht="12.75">
      <c r="A88" t="s">
        <v>87</v>
      </c>
      <c r="B88">
        <f>B28+(8/0.017)*(B14*B51+B29*B50)</f>
        <v>0.41485550912272123</v>
      </c>
      <c r="C88">
        <f>C28+(8/0.017)*(C14*C51+C29*C50)</f>
        <v>0.5335352644059006</v>
      </c>
      <c r="D88">
        <f>D28+(8/0.017)*(D14*D51+D29*D50)</f>
        <v>-0.6277190102691805</v>
      </c>
      <c r="E88">
        <f>E28+(8/0.017)*(E14*E51+E29*E50)</f>
        <v>-0.19565548980126346</v>
      </c>
      <c r="F88">
        <f>F28+(8/0.017)*(F14*F51+F29*F50)</f>
        <v>-0.01041855727050114</v>
      </c>
    </row>
    <row r="89" spans="1:6" ht="12.75">
      <c r="A89" t="s">
        <v>88</v>
      </c>
      <c r="B89">
        <f>B29+(9/0.017)*(B15*B51+B30*B50)</f>
        <v>-0.004598437243298179</v>
      </c>
      <c r="C89">
        <f>C29+(9/0.017)*(C15*C51+C30*C50)</f>
        <v>0.04429519975660499</v>
      </c>
      <c r="D89">
        <f>D29+(9/0.017)*(D15*D51+D30*D50)</f>
        <v>-0.04311399506969919</v>
      </c>
      <c r="E89">
        <f>E29+(9/0.017)*(E15*E51+E30*E50)</f>
        <v>0.07673370458308033</v>
      </c>
      <c r="F89">
        <f>F29+(9/0.017)*(F15*F51+F30*F50)</f>
        <v>0.04508195426865235</v>
      </c>
    </row>
    <row r="90" spans="1:6" ht="12.75">
      <c r="A90" t="s">
        <v>89</v>
      </c>
      <c r="B90">
        <f>B30+(10/0.017)*(B16*B51+B31*B50)</f>
        <v>0.13870888903963646</v>
      </c>
      <c r="C90">
        <f>C30+(10/0.017)*(C16*C51+C31*C50)</f>
        <v>0.14883893586067315</v>
      </c>
      <c r="D90">
        <f>D30+(10/0.017)*(D16*D51+D31*D50)</f>
        <v>0.1306424101323207</v>
      </c>
      <c r="E90">
        <f>E30+(10/0.017)*(E16*E51+E31*E50)</f>
        <v>0.11570447987709809</v>
      </c>
      <c r="F90">
        <f>F30+(10/0.017)*(F16*F51+F31*F50)</f>
        <v>0.37990443980435684</v>
      </c>
    </row>
    <row r="91" spans="1:6" ht="12.75">
      <c r="A91" t="s">
        <v>90</v>
      </c>
      <c r="B91">
        <f>B31+(11/0.017)*(B17*B51+B32*B50)</f>
        <v>-0.033423328576960114</v>
      </c>
      <c r="C91">
        <f>C31+(11/0.017)*(C17*C51+C32*C50)</f>
        <v>0.014847511335144748</v>
      </c>
      <c r="D91">
        <f>D31+(11/0.017)*(D17*D51+D32*D50)</f>
        <v>-0.051555027176606455</v>
      </c>
      <c r="E91">
        <f>E31+(11/0.017)*(E17*E51+E32*E50)</f>
        <v>-0.04644863753413659</v>
      </c>
      <c r="F91">
        <f>F31+(11/0.017)*(F17*F51+F32*F50)</f>
        <v>-0.0059434615094765275</v>
      </c>
    </row>
    <row r="92" spans="1:6" ht="12.75">
      <c r="A92" t="s">
        <v>91</v>
      </c>
      <c r="B92">
        <f>B32+(12/0.017)*(B18*B51+B33*B50)</f>
        <v>0.06818005442195356</v>
      </c>
      <c r="C92">
        <f>C32+(12/0.017)*(C18*C51+C33*C50)</f>
        <v>0.08157858023831635</v>
      </c>
      <c r="D92">
        <f>D32+(12/0.017)*(D18*D51+D33*D50)</f>
        <v>-0.05848867918138924</v>
      </c>
      <c r="E92">
        <f>E32+(12/0.017)*(E18*E51+E33*E50)</f>
        <v>-0.02363186939631433</v>
      </c>
      <c r="F92">
        <f>F32+(12/0.017)*(F18*F51+F33*F50)</f>
        <v>-0.017871313980374275</v>
      </c>
    </row>
    <row r="93" spans="1:6" ht="12.75">
      <c r="A93" t="s">
        <v>92</v>
      </c>
      <c r="B93">
        <f>B33+(13/0.017)*(B19*B51+B34*B50)</f>
        <v>0.11203743100822607</v>
      </c>
      <c r="C93">
        <f>C33+(13/0.017)*(C19*C51+C34*C50)</f>
        <v>0.10951262266488804</v>
      </c>
      <c r="D93">
        <f>D33+(13/0.017)*(D19*D51+D34*D50)</f>
        <v>0.09789164149710766</v>
      </c>
      <c r="E93">
        <f>E33+(13/0.017)*(E19*E51+E34*E50)</f>
        <v>0.08242943964594501</v>
      </c>
      <c r="F93">
        <f>F33+(13/0.017)*(F19*F51+F34*F50)</f>
        <v>0.07233701578233048</v>
      </c>
    </row>
    <row r="94" spans="1:6" ht="12.75">
      <c r="A94" t="s">
        <v>93</v>
      </c>
      <c r="B94">
        <f>B34+(14/0.017)*(B20*B51+B35*B50)</f>
        <v>-0.009463235705287015</v>
      </c>
      <c r="C94">
        <f>C34+(14/0.017)*(C20*C51+C35*C50)</f>
        <v>0.004279043269563845</v>
      </c>
      <c r="D94">
        <f>D34+(14/0.017)*(D20*D51+D35*D50)</f>
        <v>0.00842853923580443</v>
      </c>
      <c r="E94">
        <f>E34+(14/0.017)*(E20*E51+E35*E50)</f>
        <v>0.016164072871418647</v>
      </c>
      <c r="F94">
        <f>F34+(14/0.017)*(F20*F51+F35*F50)</f>
        <v>-0.01673310694112349</v>
      </c>
    </row>
    <row r="95" spans="1:6" ht="12.75">
      <c r="A95" t="s">
        <v>94</v>
      </c>
      <c r="B95" s="49">
        <f>B35</f>
        <v>-0.00660377</v>
      </c>
      <c r="C95" s="49">
        <f>C35</f>
        <v>-0.006446681</v>
      </c>
      <c r="D95" s="49">
        <f>D35</f>
        <v>0.00291095</v>
      </c>
      <c r="E95" s="49">
        <f>E35</f>
        <v>0.001078094</v>
      </c>
      <c r="F95" s="49">
        <f>F35</f>
        <v>0.006504452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0.6776546613191612</v>
      </c>
      <c r="C103">
        <f>C63*10000/C62</f>
        <v>1.0764219435678553</v>
      </c>
      <c r="D103">
        <f>D63*10000/D62</f>
        <v>-0.6157465302202361</v>
      </c>
      <c r="E103">
        <f>E63*10000/E62</f>
        <v>-1.8755874184601071</v>
      </c>
      <c r="F103">
        <f>F63*10000/F62</f>
        <v>-6.916286314969718</v>
      </c>
      <c r="G103">
        <f>AVERAGE(C103:E103)</f>
        <v>-0.471637335037496</v>
      </c>
      <c r="H103">
        <f>STDEV(C103:E103)</f>
        <v>1.4812715529157197</v>
      </c>
      <c r="I103">
        <f>(B103*B4+C103*C4+D103*D4+E103*E4+F103*F4)/SUM(B4:F4)</f>
        <v>-1.1634621725724608</v>
      </c>
      <c r="K103">
        <f>(LN(H103)+LN(H123))/2-LN(K114*K115^3)</f>
        <v>-3.9495750607534386</v>
      </c>
    </row>
    <row r="104" spans="1:11" ht="12.75">
      <c r="A104" t="s">
        <v>68</v>
      </c>
      <c r="B104">
        <f>B64*10000/B62</f>
        <v>-0.023672225805489538</v>
      </c>
      <c r="C104">
        <f>C64*10000/C62</f>
        <v>0.44749304102718623</v>
      </c>
      <c r="D104">
        <f>D64*10000/D62</f>
        <v>-0.577121107945514</v>
      </c>
      <c r="E104">
        <f>E64*10000/E62</f>
        <v>-0.6991703525552208</v>
      </c>
      <c r="F104">
        <f>F64*10000/F62</f>
        <v>-1.111425273530778</v>
      </c>
      <c r="G104">
        <f>AVERAGE(C104:E104)</f>
        <v>-0.27626613982451614</v>
      </c>
      <c r="H104">
        <f>STDEV(C104:E104)</f>
        <v>0.6297575076390877</v>
      </c>
      <c r="I104">
        <f>(B104*B4+C104*C4+D104*D4+E104*E4+F104*F4)/SUM(B4:F4)</f>
        <v>-0.3508432005853004</v>
      </c>
      <c r="K104">
        <f>(LN(H104)+LN(H124))/2-LN(K114*K115^4)</f>
        <v>-3.3491867598517184</v>
      </c>
    </row>
    <row r="105" spans="1:11" ht="12.75">
      <c r="A105" t="s">
        <v>69</v>
      </c>
      <c r="B105">
        <f>B65*10000/B62</f>
        <v>0.05870393556260806</v>
      </c>
      <c r="C105">
        <f>C65*10000/C62</f>
        <v>-0.4814906469888729</v>
      </c>
      <c r="D105">
        <f>D65*10000/D62</f>
        <v>0.6847262082899112</v>
      </c>
      <c r="E105">
        <f>E65*10000/E62</f>
        <v>1.0975207411845846</v>
      </c>
      <c r="F105">
        <f>F65*10000/F62</f>
        <v>-0.5929989199890361</v>
      </c>
      <c r="G105">
        <f>AVERAGE(C105:E105)</f>
        <v>0.43358543416187434</v>
      </c>
      <c r="H105">
        <f>STDEV(C105:E105)</f>
        <v>0.8189157510498802</v>
      </c>
      <c r="I105">
        <f>(B105*B4+C105*C4+D105*D4+E105*E4+F105*F4)/SUM(B4:F4)</f>
        <v>0.24239236585198098</v>
      </c>
      <c r="K105">
        <f>(LN(H105)+LN(H125))/2-LN(K114*K115^5)</f>
        <v>-3.2149454993826407</v>
      </c>
    </row>
    <row r="106" spans="1:11" ht="12.75">
      <c r="A106" t="s">
        <v>70</v>
      </c>
      <c r="B106">
        <f>B66*10000/B62</f>
        <v>3.635408284174966</v>
      </c>
      <c r="C106">
        <f>C66*10000/C62</f>
        <v>1.8335844665236856</v>
      </c>
      <c r="D106">
        <f>D66*10000/D62</f>
        <v>2.8061586714153988</v>
      </c>
      <c r="E106">
        <f>E66*10000/E62</f>
        <v>2.0382482713188232</v>
      </c>
      <c r="F106">
        <f>F66*10000/F62</f>
        <v>14.762415080554746</v>
      </c>
      <c r="G106">
        <f>AVERAGE(C106:E106)</f>
        <v>2.2259971364193025</v>
      </c>
      <c r="H106">
        <f>STDEV(C106:E106)</f>
        <v>0.512749815470542</v>
      </c>
      <c r="I106">
        <f>(B106*B4+C106*C4+D106*D4+E106*E4+F106*F4)/SUM(B4:F4)</f>
        <v>4.100600584983936</v>
      </c>
      <c r="K106">
        <f>(LN(H106)+LN(H126))/2-LN(K114*K115^6)</f>
        <v>-3.842298681887612</v>
      </c>
    </row>
    <row r="107" spans="1:11" ht="12.75">
      <c r="A107" t="s">
        <v>71</v>
      </c>
      <c r="B107">
        <f>B67*10000/B62</f>
        <v>-0.12406058156823752</v>
      </c>
      <c r="C107">
        <f>C67*10000/C62</f>
        <v>0.028810335673205876</v>
      </c>
      <c r="D107">
        <f>D67*10000/D62</f>
        <v>0.17824139365633163</v>
      </c>
      <c r="E107">
        <f>E67*10000/E62</f>
        <v>0.17837939295207791</v>
      </c>
      <c r="F107">
        <f>F67*10000/F62</f>
        <v>0.15265995584187703</v>
      </c>
      <c r="G107">
        <f>AVERAGE(C107:E107)</f>
        <v>0.12847704076053848</v>
      </c>
      <c r="H107">
        <f>STDEV(C107:E107)</f>
        <v>0.08631392609640348</v>
      </c>
      <c r="I107">
        <f>(B107*B4+C107*C4+D107*D4+E107*E4+F107*F4)/SUM(B4:F4)</f>
        <v>0.0950510166560136</v>
      </c>
      <c r="K107">
        <f>(LN(H107)+LN(H127))/2-LN(K114*K115^7)</f>
        <v>-3.2730097993984053</v>
      </c>
    </row>
    <row r="108" spans="1:9" ht="12.75">
      <c r="A108" t="s">
        <v>72</v>
      </c>
      <c r="B108">
        <f>B68*10000/B62</f>
        <v>0.03140467669493005</v>
      </c>
      <c r="C108">
        <f>C68*10000/C62</f>
        <v>-0.03851875988482236</v>
      </c>
      <c r="D108">
        <f>D68*10000/D62</f>
        <v>0.0960953743251107</v>
      </c>
      <c r="E108">
        <f>E68*10000/E62</f>
        <v>-0.11546777170288151</v>
      </c>
      <c r="F108">
        <f>F68*10000/F62</f>
        <v>-0.14783614849839596</v>
      </c>
      <c r="G108">
        <f>AVERAGE(C108:E108)</f>
        <v>-0.01929705242086439</v>
      </c>
      <c r="H108">
        <f>STDEV(C108:E108)</f>
        <v>0.10708336340294822</v>
      </c>
      <c r="I108">
        <f>(B108*B4+C108*C4+D108*D4+E108*E4+F108*F4)/SUM(B4:F4)</f>
        <v>-0.029080193931229882</v>
      </c>
    </row>
    <row r="109" spans="1:9" ht="12.75">
      <c r="A109" t="s">
        <v>73</v>
      </c>
      <c r="B109">
        <f>B69*10000/B62</f>
        <v>0.07428387257970413</v>
      </c>
      <c r="C109">
        <f>C69*10000/C62</f>
        <v>-0.05972081348853881</v>
      </c>
      <c r="D109">
        <f>D69*10000/D62</f>
        <v>0.07586214713449171</v>
      </c>
      <c r="E109">
        <f>E69*10000/E62</f>
        <v>0.010397378194316626</v>
      </c>
      <c r="F109">
        <f>F69*10000/F62</f>
        <v>0.046307081592823686</v>
      </c>
      <c r="G109">
        <f>AVERAGE(C109:E109)</f>
        <v>0.008846237280089842</v>
      </c>
      <c r="H109">
        <f>STDEV(C109:E109)</f>
        <v>0.06780478841076346</v>
      </c>
      <c r="I109">
        <f>(B109*B4+C109*C4+D109*D4+E109*E4+F109*F4)/SUM(B4:F4)</f>
        <v>0.023322957797445004</v>
      </c>
    </row>
    <row r="110" spans="1:11" ht="12.75">
      <c r="A110" t="s">
        <v>74</v>
      </c>
      <c r="B110">
        <f>B70*10000/B62</f>
        <v>-0.37343187815609896</v>
      </c>
      <c r="C110">
        <f>C70*10000/C62</f>
        <v>-0.2008921666995187</v>
      </c>
      <c r="D110">
        <f>D70*10000/D62</f>
        <v>-0.11511053034981918</v>
      </c>
      <c r="E110">
        <f>E70*10000/E62</f>
        <v>-0.1463555265491626</v>
      </c>
      <c r="F110">
        <f>F70*10000/F62</f>
        <v>-0.37839346914269206</v>
      </c>
      <c r="G110">
        <f>AVERAGE(C110:E110)</f>
        <v>-0.15411940786616682</v>
      </c>
      <c r="H110">
        <f>STDEV(C110:E110)</f>
        <v>0.043414636627944175</v>
      </c>
      <c r="I110">
        <f>(B110*B4+C110*C4+D110*D4+E110*E4+F110*F4)/SUM(B4:F4)</f>
        <v>-0.21582435018959223</v>
      </c>
      <c r="K110">
        <f>EXP(AVERAGE(K103:K107))</f>
        <v>0.029428162344640473</v>
      </c>
    </row>
    <row r="111" spans="1:9" ht="12.75">
      <c r="A111" t="s">
        <v>75</v>
      </c>
      <c r="B111">
        <f>B71*10000/B62</f>
        <v>-0.05672567345381088</v>
      </c>
      <c r="C111">
        <f>C71*10000/C62</f>
        <v>-0.013850733401838426</v>
      </c>
      <c r="D111">
        <f>D71*10000/D62</f>
        <v>-0.008208413754995278</v>
      </c>
      <c r="E111">
        <f>E71*10000/E62</f>
        <v>0.030292801095857167</v>
      </c>
      <c r="F111">
        <f>F71*10000/F62</f>
        <v>0.012618551997402553</v>
      </c>
      <c r="G111">
        <f>AVERAGE(C111:E111)</f>
        <v>0.002744551313007821</v>
      </c>
      <c r="H111">
        <f>STDEV(C111:E111)</f>
        <v>0.024023706881390768</v>
      </c>
      <c r="I111">
        <f>(B111*B4+C111*C4+D111*D4+E111*E4+F111*F4)/SUM(B4:F4)</f>
        <v>-0.0045672795446522205</v>
      </c>
    </row>
    <row r="112" spans="1:9" ht="12.75">
      <c r="A112" t="s">
        <v>76</v>
      </c>
      <c r="B112">
        <f>B72*10000/B62</f>
        <v>-0.03883943138251363</v>
      </c>
      <c r="C112">
        <f>C72*10000/C62</f>
        <v>-0.0305957496017833</v>
      </c>
      <c r="D112">
        <f>D72*10000/D62</f>
        <v>-0.036145576559125044</v>
      </c>
      <c r="E112">
        <f>E72*10000/E62</f>
        <v>-0.03181279631099608</v>
      </c>
      <c r="F112">
        <f>F72*10000/F62</f>
        <v>-0.04433918779392533</v>
      </c>
      <c r="G112">
        <f>AVERAGE(C112:E112)</f>
        <v>-0.03285137415730147</v>
      </c>
      <c r="H112">
        <f>STDEV(C112:E112)</f>
        <v>0.00291704092724743</v>
      </c>
      <c r="I112">
        <f>(B112*B4+C112*C4+D112*D4+E112*E4+F112*F4)/SUM(B4:F4)</f>
        <v>-0.035250257156781525</v>
      </c>
    </row>
    <row r="113" spans="1:9" ht="12.75">
      <c r="A113" t="s">
        <v>77</v>
      </c>
      <c r="B113">
        <f>B73*10000/B62</f>
        <v>0.038770073187763855</v>
      </c>
      <c r="C113">
        <f>C73*10000/C62</f>
        <v>0.037197688830582165</v>
      </c>
      <c r="D113">
        <f>D73*10000/D62</f>
        <v>0.029798288845460746</v>
      </c>
      <c r="E113">
        <f>E73*10000/E62</f>
        <v>0.013888635666888294</v>
      </c>
      <c r="F113">
        <f>F73*10000/F62</f>
        <v>-0.014222087773570126</v>
      </c>
      <c r="G113">
        <f>AVERAGE(C113:E113)</f>
        <v>0.02696153778097707</v>
      </c>
      <c r="H113">
        <f>STDEV(C113:E113)</f>
        <v>0.011910640507477494</v>
      </c>
      <c r="I113">
        <f>(B113*B4+C113*C4+D113*D4+E113*E4+F113*F4)/SUM(B4:F4)</f>
        <v>0.023187762496257903</v>
      </c>
    </row>
    <row r="114" spans="1:11" ht="12.75">
      <c r="A114" t="s">
        <v>78</v>
      </c>
      <c r="B114">
        <f>B74*10000/B62</f>
        <v>-0.206570447558318</v>
      </c>
      <c r="C114">
        <f>C74*10000/C62</f>
        <v>-0.18883432971082564</v>
      </c>
      <c r="D114">
        <f>D74*10000/D62</f>
        <v>-0.19835971836252947</v>
      </c>
      <c r="E114">
        <f>E74*10000/E62</f>
        <v>-0.18572992301581065</v>
      </c>
      <c r="F114">
        <f>F74*10000/F62</f>
        <v>-0.14892667725817668</v>
      </c>
      <c r="G114">
        <f>AVERAGE(C114:E114)</f>
        <v>-0.19097465702972194</v>
      </c>
      <c r="H114">
        <f>STDEV(C114:E114)</f>
        <v>0.00658131319715225</v>
      </c>
      <c r="I114">
        <f>(B114*B4+C114*C4+D114*D4+E114*E4+F114*F4)/SUM(B4:F4)</f>
        <v>-0.1876346476690753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-0.00015714196460151546</v>
      </c>
      <c r="C115">
        <f>C75*10000/C62</f>
        <v>-0.0019228764631182913</v>
      </c>
      <c r="D115">
        <f>D75*10000/D62</f>
        <v>-0.010018935852647183</v>
      </c>
      <c r="E115">
        <f>E75*10000/E62</f>
        <v>-0.005218319675579843</v>
      </c>
      <c r="F115">
        <f>F75*10000/F62</f>
        <v>-0.0029087212088949625</v>
      </c>
      <c r="G115">
        <f>AVERAGE(C115:E115)</f>
        <v>-0.005720043997115106</v>
      </c>
      <c r="H115">
        <f>STDEV(C115:E115)</f>
        <v>0.004071282338626217</v>
      </c>
      <c r="I115">
        <f>(B115*B4+C115*C4+D115*D4+E115*E4+F115*F4)/SUM(B4:F4)</f>
        <v>-0.004537811821849549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60.57214992330725</v>
      </c>
      <c r="C122">
        <f>C82*10000/C62</f>
        <v>25.067299466200755</v>
      </c>
      <c r="D122">
        <f>D82*10000/D62</f>
        <v>14.382767468481623</v>
      </c>
      <c r="E122">
        <f>E82*10000/E62</f>
        <v>-22.663540792320877</v>
      </c>
      <c r="F122">
        <f>F82*10000/F62</f>
        <v>-96.9382636622173</v>
      </c>
      <c r="G122">
        <f>AVERAGE(C122:E122)</f>
        <v>5.595508714120499</v>
      </c>
      <c r="H122">
        <f>STDEV(C122:E122)</f>
        <v>25.04935558568722</v>
      </c>
      <c r="I122">
        <f>(B122*B4+C122*C4+D122*D4+E122*E4+F122*F4)/SUM(B4:F4)</f>
        <v>-0.08910047946397003</v>
      </c>
    </row>
    <row r="123" spans="1:9" ht="12.75">
      <c r="A123" t="s">
        <v>82</v>
      </c>
      <c r="B123">
        <f>B83*10000/B62</f>
        <v>0.5087270809265858</v>
      </c>
      <c r="C123">
        <f>C83*10000/C62</f>
        <v>-0.7154441638544513</v>
      </c>
      <c r="D123">
        <f>D83*10000/D62</f>
        <v>-0.1359527627586309</v>
      </c>
      <c r="E123">
        <f>E83*10000/E62</f>
        <v>0.4559312679421544</v>
      </c>
      <c r="F123">
        <f>F83*10000/F62</f>
        <v>8.475731070094653</v>
      </c>
      <c r="G123">
        <f>AVERAGE(C123:E123)</f>
        <v>-0.1318218862236426</v>
      </c>
      <c r="H123">
        <f>STDEV(C123:E123)</f>
        <v>0.5856986415042138</v>
      </c>
      <c r="I123">
        <f>(B123*B4+C123*C4+D123*D4+E123*E4+F123*F4)/SUM(B4:F4)</f>
        <v>1.1078713476262603</v>
      </c>
    </row>
    <row r="124" spans="1:9" ht="12.75">
      <c r="A124" t="s">
        <v>83</v>
      </c>
      <c r="B124">
        <f>B84*10000/B62</f>
        <v>2.941169919850911</v>
      </c>
      <c r="C124">
        <f>C84*10000/C62</f>
        <v>1.1134266045353567</v>
      </c>
      <c r="D124">
        <f>D84*10000/D62</f>
        <v>-1.5782519736321945</v>
      </c>
      <c r="E124">
        <f>E84*10000/E62</f>
        <v>-0.9182026606513036</v>
      </c>
      <c r="F124">
        <f>F84*10000/F62</f>
        <v>3.086539754757456</v>
      </c>
      <c r="G124">
        <f>AVERAGE(C124:E124)</f>
        <v>-0.4610093432493805</v>
      </c>
      <c r="H124">
        <f>STDEV(C124:E124)</f>
        <v>1.4028730124816196</v>
      </c>
      <c r="I124">
        <f>(B124*B4+C124*C4+D124*D4+E124*E4+F124*F4)/SUM(B4:F4)</f>
        <v>0.5053937006860797</v>
      </c>
    </row>
    <row r="125" spans="1:9" ht="12.75">
      <c r="A125" t="s">
        <v>84</v>
      </c>
      <c r="B125">
        <f>B85*10000/B62</f>
        <v>-0.12280130722964658</v>
      </c>
      <c r="C125">
        <f>C85*10000/C62</f>
        <v>-0.3461420290387715</v>
      </c>
      <c r="D125">
        <f>D85*10000/D62</f>
        <v>-0.7720225843962879</v>
      </c>
      <c r="E125">
        <f>E85*10000/E62</f>
        <v>0.09286260373203316</v>
      </c>
      <c r="F125">
        <f>F85*10000/F62</f>
        <v>-0.4619075209024797</v>
      </c>
      <c r="G125">
        <f>AVERAGE(C125:E125)</f>
        <v>-0.3417673365676754</v>
      </c>
      <c r="H125">
        <f>STDEV(C125:E125)</f>
        <v>0.4324591895330736</v>
      </c>
      <c r="I125">
        <f>(B125*B4+C125*C4+D125*D4+E125*E4+F125*F4)/SUM(B4:F4)</f>
        <v>-0.32594754785729124</v>
      </c>
    </row>
    <row r="126" spans="1:9" ht="12.75">
      <c r="A126" t="s">
        <v>85</v>
      </c>
      <c r="B126">
        <f>B86*10000/B62</f>
        <v>0.9297132981936092</v>
      </c>
      <c r="C126">
        <f>C86*10000/C62</f>
        <v>1.082502480712283</v>
      </c>
      <c r="D126">
        <f>D86*10000/D62</f>
        <v>1.069276924354824</v>
      </c>
      <c r="E126">
        <f>E86*10000/E62</f>
        <v>0.9719700619552083</v>
      </c>
      <c r="F126">
        <f>F86*10000/F62</f>
        <v>2.178373440288169</v>
      </c>
      <c r="G126">
        <f>AVERAGE(C126:E126)</f>
        <v>1.0412498223407718</v>
      </c>
      <c r="H126">
        <f>STDEV(C126:E126)</f>
        <v>0.06036135133139141</v>
      </c>
      <c r="I126">
        <f>(B126*B4+C126*C4+D126*D4+E126*E4+F126*F4)/SUM(B4:F4)</f>
        <v>1.1765579738899592</v>
      </c>
    </row>
    <row r="127" spans="1:9" ht="12.75">
      <c r="A127" t="s">
        <v>86</v>
      </c>
      <c r="B127">
        <f>B87*10000/B62</f>
        <v>0.0950871860762525</v>
      </c>
      <c r="C127">
        <f>C87*10000/C62</f>
        <v>0.21590712276914398</v>
      </c>
      <c r="D127">
        <f>D87*10000/D62</f>
        <v>-0.29316365931552835</v>
      </c>
      <c r="E127">
        <f>E87*10000/E62</f>
        <v>-0.43717793657770604</v>
      </c>
      <c r="F127">
        <f>F87*10000/F62</f>
        <v>-0.2215361732838777</v>
      </c>
      <c r="G127">
        <f>AVERAGE(C127:E127)</f>
        <v>-0.17147815770803013</v>
      </c>
      <c r="H127">
        <f>STDEV(C127:E127)</f>
        <v>0.343126135206313</v>
      </c>
      <c r="I127">
        <f>(B127*B4+C127*C4+D127*D4+E127*E4+F127*F4)/SUM(B4:F4)</f>
        <v>-0.13945482991507138</v>
      </c>
    </row>
    <row r="128" spans="1:9" ht="12.75">
      <c r="A128" t="s">
        <v>87</v>
      </c>
      <c r="B128">
        <f>B88*10000/B62</f>
        <v>0.41485515167040743</v>
      </c>
      <c r="C128">
        <f>C88*10000/C62</f>
        <v>0.5335359478414605</v>
      </c>
      <c r="D128">
        <f>D88*10000/D62</f>
        <v>-0.6277193769568304</v>
      </c>
      <c r="E128">
        <f>E88*10000/E62</f>
        <v>-0.19565450279938212</v>
      </c>
      <c r="F128">
        <f>F88*10000/F62</f>
        <v>-0.010418826663263072</v>
      </c>
      <c r="G128">
        <f>AVERAGE(C128:E128)</f>
        <v>-0.09661264397158402</v>
      </c>
      <c r="H128">
        <f>STDEV(C128:E128)</f>
        <v>0.5869288284733892</v>
      </c>
      <c r="I128">
        <f>(B128*B4+C128*C4+D128*D4+E128*E4+F128*F4)/SUM(B4:F4)</f>
        <v>-0.010850814224468085</v>
      </c>
    </row>
    <row r="129" spans="1:9" ht="12.75">
      <c r="A129" t="s">
        <v>88</v>
      </c>
      <c r="B129">
        <f>B89*10000/B62</f>
        <v>-0.004598433281142691</v>
      </c>
      <c r="C129">
        <f>C89*10000/C62</f>
        <v>0.04429525649683693</v>
      </c>
      <c r="D129">
        <f>D89*10000/D62</f>
        <v>-0.04311402025512336</v>
      </c>
      <c r="E129">
        <f>E89*10000/E62</f>
        <v>0.07673331749294113</v>
      </c>
      <c r="F129">
        <f>F89*10000/F62</f>
        <v>0.04508311995329163</v>
      </c>
      <c r="G129">
        <f>AVERAGE(C129:E129)</f>
        <v>0.025971517911551566</v>
      </c>
      <c r="H129">
        <f>STDEV(C129:E129)</f>
        <v>0.06198923808316301</v>
      </c>
      <c r="I129">
        <f>(B129*B4+C129*C4+D129*D4+E129*E4+F129*F4)/SUM(B4:F4)</f>
        <v>0.02409106498782822</v>
      </c>
    </row>
    <row r="130" spans="1:9" ht="12.75">
      <c r="A130" t="s">
        <v>89</v>
      </c>
      <c r="B130">
        <f>B90*10000/B62</f>
        <v>0.13870876952377556</v>
      </c>
      <c r="C130">
        <f>C90*10000/C62</f>
        <v>0.148839126516902</v>
      </c>
      <c r="D130">
        <f>D90*10000/D62</f>
        <v>0.130642486448248</v>
      </c>
      <c r="E130">
        <f>E90*10000/E62</f>
        <v>0.11570389619534485</v>
      </c>
      <c r="F130">
        <f>F90*10000/F62</f>
        <v>0.3799142629980728</v>
      </c>
      <c r="G130">
        <f>AVERAGE(C130:E130)</f>
        <v>0.13172850305349829</v>
      </c>
      <c r="H130">
        <f>STDEV(C130:E130)</f>
        <v>0.016594289564962193</v>
      </c>
      <c r="I130">
        <f>(B130*B4+C130*C4+D130*D4+E130*E4+F130*F4)/SUM(B4:F4)</f>
        <v>0.16580633231545203</v>
      </c>
    </row>
    <row r="131" spans="1:9" ht="12.75">
      <c r="A131" t="s">
        <v>90</v>
      </c>
      <c r="B131">
        <f>B91*10000/B62</f>
        <v>-0.03342329977838839</v>
      </c>
      <c r="C131">
        <f>C91*10000/C62</f>
        <v>0.014847530354163547</v>
      </c>
      <c r="D131">
        <f>D91*10000/D62</f>
        <v>-0.05155505729293469</v>
      </c>
      <c r="E131">
        <f>E91*10000/E62</f>
        <v>-0.0464484032197676</v>
      </c>
      <c r="F131">
        <f>F91*10000/F62</f>
        <v>-0.005943615189632993</v>
      </c>
      <c r="G131">
        <f>AVERAGE(C131:E131)</f>
        <v>-0.027718643386179586</v>
      </c>
      <c r="H131">
        <f>STDEV(C131:E131)</f>
        <v>0.036951709556197206</v>
      </c>
      <c r="I131">
        <f>(B131*B4+C131*C4+D131*D4+E131*E4+F131*F4)/SUM(B4:F4)</f>
        <v>-0.025642282024225478</v>
      </c>
    </row>
    <row r="132" spans="1:9" ht="12.75">
      <c r="A132" t="s">
        <v>91</v>
      </c>
      <c r="B132">
        <f>B92*10000/B62</f>
        <v>0.06817999567591387</v>
      </c>
      <c r="C132">
        <f>C92*10000/C62</f>
        <v>0.0815786847369435</v>
      </c>
      <c r="D132">
        <f>D92*10000/D62</f>
        <v>-0.05848871334807205</v>
      </c>
      <c r="E132">
        <f>E92*10000/E62</f>
        <v>-0.023631750183203685</v>
      </c>
      <c r="F132">
        <f>F92*10000/F62</f>
        <v>-0.017871776079157003</v>
      </c>
      <c r="G132">
        <f>AVERAGE(C132:E132)</f>
        <v>-0.00018059293144407607</v>
      </c>
      <c r="H132">
        <f>STDEV(C132:E132)</f>
        <v>0.07291904129863215</v>
      </c>
      <c r="I132">
        <f>(B132*B4+C132*C4+D132*D4+E132*E4+F132*F4)/SUM(B4:F4)</f>
        <v>0.007388597592794359</v>
      </c>
    </row>
    <row r="133" spans="1:9" ht="12.75">
      <c r="A133" t="s">
        <v>92</v>
      </c>
      <c r="B133">
        <f>B93*10000/B62</f>
        <v>0.11203733447331679</v>
      </c>
      <c r="C133">
        <f>C93*10000/C62</f>
        <v>0.10951276294581339</v>
      </c>
      <c r="D133">
        <f>D93*10000/D62</f>
        <v>0.09789169868138181</v>
      </c>
      <c r="E133">
        <f>E93*10000/E62</f>
        <v>0.08242902382315317</v>
      </c>
      <c r="F133">
        <f>F93*10000/F62</f>
        <v>0.07233888620142646</v>
      </c>
      <c r="G133">
        <f>AVERAGE(C133:E133)</f>
        <v>0.0966111618167828</v>
      </c>
      <c r="H133">
        <f>STDEV(C133:E133)</f>
        <v>0.01358720214806109</v>
      </c>
      <c r="I133">
        <f>(B133*B4+C133*C4+D133*D4+E133*E4+F133*F4)/SUM(B4:F4)</f>
        <v>0.09561551877779983</v>
      </c>
    </row>
    <row r="134" spans="1:9" ht="12.75">
      <c r="A134" t="s">
        <v>93</v>
      </c>
      <c r="B134">
        <f>B94*10000/B62</f>
        <v>-0.00946322755147099</v>
      </c>
      <c r="C134">
        <f>C94*10000/C62</f>
        <v>0.004279048750832897</v>
      </c>
      <c r="D134">
        <f>D94*10000/D62</f>
        <v>0.008428544159410686</v>
      </c>
      <c r="E134">
        <f>E94*10000/E62</f>
        <v>0.016163991330285555</v>
      </c>
      <c r="F134">
        <f>F94*10000/F62</f>
        <v>-0.016733539609272974</v>
      </c>
      <c r="G134">
        <f>AVERAGE(C134:E134)</f>
        <v>0.009623861413509712</v>
      </c>
      <c r="H134">
        <f>STDEV(C134:E134)</f>
        <v>0.006031960919359627</v>
      </c>
      <c r="I134">
        <f>(B134*B4+C134*C4+D134*D4+E134*E4+F134*F4)/SUM(B4:F4)</f>
        <v>0.003343109230790162</v>
      </c>
    </row>
    <row r="135" spans="1:9" ht="12.75">
      <c r="A135" t="s">
        <v>94</v>
      </c>
      <c r="B135">
        <f>B95*10000/B62</f>
        <v>-0.006603764309987902</v>
      </c>
      <c r="C135">
        <f>C95*10000/C62</f>
        <v>-0.006446689257919079</v>
      </c>
      <c r="D135">
        <f>D95*10000/D62</f>
        <v>0.0029109517004573655</v>
      </c>
      <c r="E135">
        <f>E95*10000/E62</f>
        <v>0.0010780885614569398</v>
      </c>
      <c r="F135">
        <f>F95*10000/F62</f>
        <v>0.006504620185694395</v>
      </c>
      <c r="G135">
        <f>AVERAGE(C135:E135)</f>
        <v>-0.000819216332001591</v>
      </c>
      <c r="H135">
        <f>STDEV(C135:E135)</f>
        <v>0.0049589500371073885</v>
      </c>
      <c r="I135">
        <f>(B135*B4+C135*C4+D135*D4+E135*E4+F135*F4)/SUM(B4:F4)</f>
        <v>-0.0006832637608030918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2005-02-09T14:14:09Z</cp:lastPrinted>
  <dcterms:created xsi:type="dcterms:W3CDTF">2005-02-09T14:14:09Z</dcterms:created>
  <dcterms:modified xsi:type="dcterms:W3CDTF">2005-02-10T04:44:47Z</dcterms:modified>
  <cp:category/>
  <cp:version/>
  <cp:contentType/>
  <cp:contentStatus/>
</cp:coreProperties>
</file>