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<sst xmlns="http://schemas.openxmlformats.org/spreadsheetml/2006/main" count="204" uniqueCount="98">
  <si>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10/02/2005       08:03:37</t>
  </si>
  <si>
    <t>LISSNER</t>
  </si>
  <si>
    <t>HCMQAP488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</si>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</sst>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2.632825</c:v>
                </c:pt>
                <c:pt idx="1">
                  <c:v>1.409614</c:v>
                </c:pt>
                <c:pt idx="2">
                  <c:v>1.120807</c:v>
                </c:pt>
                <c:pt idx="3">
                  <c:v>0.982621</c:v>
                </c:pt>
                <c:pt idx="4">
                  <c:v>-4.491249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-0.00260125</c:v>
                </c:pt>
                <c:pt idx="1">
                  <c:v>-4.084557</c:v>
                </c:pt>
                <c:pt idx="2">
                  <c:v>-3.093898</c:v>
                </c:pt>
                <c:pt idx="3">
                  <c:v>-1.735361</c:v>
                </c:pt>
                <c:pt idx="4">
                  <c:v>3.629554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2.894307</c:v>
                </c:pt>
                <c:pt idx="1">
                  <c:v>1.434652</c:v>
                </c:pt>
                <c:pt idx="2">
                  <c:v>2.423579</c:v>
                </c:pt>
                <c:pt idx="3">
                  <c:v>1.505547</c:v>
                </c:pt>
                <c:pt idx="4">
                  <c:v>14.28343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0.9533791</c:v>
                </c:pt>
                <c:pt idx="1">
                  <c:v>0.5511147</c:v>
                </c:pt>
                <c:pt idx="2">
                  <c:v>0.5766</c:v>
                </c:pt>
                <c:pt idx="3">
                  <c:v>0.2482365</c:v>
                </c:pt>
                <c:pt idx="4">
                  <c:v>1.292752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-0.2894062</c:v>
                </c:pt>
                <c:pt idx="1">
                  <c:v>0.3255659</c:v>
                </c:pt>
                <c:pt idx="2">
                  <c:v>-0.8594913</c:v>
                </c:pt>
                <c:pt idx="3">
                  <c:v>-0.3411427</c:v>
                </c:pt>
                <c:pt idx="4">
                  <c:v>-1.031058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-1.090868</c:v>
                </c:pt>
                <c:pt idx="1">
                  <c:v>1.055133</c:v>
                </c:pt>
                <c:pt idx="2">
                  <c:v>-0.8791014</c:v>
                </c:pt>
                <c:pt idx="3">
                  <c:v>-0.03137078</c:v>
                </c:pt>
                <c:pt idx="4">
                  <c:v>4.160847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0.7262761</c:v>
                </c:pt>
                <c:pt idx="1">
                  <c:v>0.2149595</c:v>
                </c:pt>
                <c:pt idx="2">
                  <c:v>-0.3181581</c:v>
                </c:pt>
                <c:pt idx="3">
                  <c:v>-0.4525792</c:v>
                </c:pt>
                <c:pt idx="4">
                  <c:v>-0.4220555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0.1137229</c:v>
                </c:pt>
                <c:pt idx="1">
                  <c:v>-0.7723544</c:v>
                </c:pt>
                <c:pt idx="2">
                  <c:v>-0.07490365</c:v>
                </c:pt>
                <c:pt idx="3">
                  <c:v>-0.3133617</c:v>
                </c:pt>
                <c:pt idx="4">
                  <c:v>-2.101447</c:v>
                </c:pt>
              </c:numCache>
            </c:numRef>
          </c:val>
          <c:smooth val="0"/>
        </c:ser>
        <c:marker val="1"/>
        <c:axId val="66526301"/>
        <c:axId val="61865798"/>
      </c:lineChart>
      <c:catAx>
        <c:axId val="66526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65798"/>
        <c:crosses val="autoZero"/>
        <c:auto val="1"/>
        <c:lblOffset val="100"/>
        <c:noMultiLvlLbl val="0"/>
      </c:catAx>
      <c:valAx>
        <c:axId val="61865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2630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-0.002271</v>
      </c>
      <c r="C4" s="12">
        <v>-0.003765</v>
      </c>
      <c r="D4" s="12">
        <v>-0.003762</v>
      </c>
      <c r="E4" s="12">
        <v>-0.003765</v>
      </c>
      <c r="F4" s="24">
        <v>-0.002085</v>
      </c>
      <c r="G4" s="34">
        <v>-0.011734</v>
      </c>
    </row>
    <row r="5" spans="1:7" ht="12.75" thickBot="1">
      <c r="A5" s="44" t="s">
        <v>13</v>
      </c>
      <c r="B5" s="45">
        <v>1.055487</v>
      </c>
      <c r="C5" s="46">
        <v>0.947285</v>
      </c>
      <c r="D5" s="46">
        <v>1.689402</v>
      </c>
      <c r="E5" s="46">
        <v>-0.831939</v>
      </c>
      <c r="F5" s="47">
        <v>-4.364772</v>
      </c>
      <c r="G5" s="48">
        <v>4.592011</v>
      </c>
    </row>
    <row r="6" spans="1:7" ht="12.75" thickTop="1">
      <c r="A6" s="6" t="s">
        <v>14</v>
      </c>
      <c r="B6" s="39">
        <v>75.9527</v>
      </c>
      <c r="C6" s="40">
        <v>-16.10521</v>
      </c>
      <c r="D6" s="40">
        <v>35.23782</v>
      </c>
      <c r="E6" s="40">
        <v>-68.56275</v>
      </c>
      <c r="F6" s="41">
        <v>6.579947</v>
      </c>
      <c r="G6" s="42">
        <v>0.001215019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2.632825</v>
      </c>
      <c r="C8" s="13">
        <v>1.409614</v>
      </c>
      <c r="D8" s="13">
        <v>1.120807</v>
      </c>
      <c r="E8" s="13">
        <v>0.982621</v>
      </c>
      <c r="F8" s="25">
        <v>-4.491249</v>
      </c>
      <c r="G8" s="35">
        <v>0.6286439</v>
      </c>
    </row>
    <row r="9" spans="1:7" ht="12">
      <c r="A9" s="20" t="s">
        <v>17</v>
      </c>
      <c r="B9" s="29">
        <v>-0.2894062</v>
      </c>
      <c r="C9" s="13">
        <v>0.3255659</v>
      </c>
      <c r="D9" s="13">
        <v>-0.8594913</v>
      </c>
      <c r="E9" s="13">
        <v>-0.3411427</v>
      </c>
      <c r="F9" s="25">
        <v>-1.031058</v>
      </c>
      <c r="G9" s="35">
        <v>-0.3897616</v>
      </c>
    </row>
    <row r="10" spans="1:7" ht="12">
      <c r="A10" s="20" t="s">
        <v>18</v>
      </c>
      <c r="B10" s="29">
        <v>0.7262761</v>
      </c>
      <c r="C10" s="13">
        <v>0.2149595</v>
      </c>
      <c r="D10" s="13">
        <v>-0.3181581</v>
      </c>
      <c r="E10" s="13">
        <v>-0.4525792</v>
      </c>
      <c r="F10" s="25">
        <v>-0.4220555</v>
      </c>
      <c r="G10" s="35">
        <v>-0.08450058</v>
      </c>
    </row>
    <row r="11" spans="1:7" ht="12">
      <c r="A11" s="21" t="s">
        <v>19</v>
      </c>
      <c r="B11" s="31">
        <v>2.894307</v>
      </c>
      <c r="C11" s="15">
        <v>1.434652</v>
      </c>
      <c r="D11" s="15">
        <v>2.423579</v>
      </c>
      <c r="E11" s="15">
        <v>1.505547</v>
      </c>
      <c r="F11" s="27">
        <v>14.28343</v>
      </c>
      <c r="G11" s="37">
        <v>3.613482</v>
      </c>
    </row>
    <row r="12" spans="1:7" ht="12">
      <c r="A12" s="20" t="s">
        <v>20</v>
      </c>
      <c r="B12" s="29">
        <v>0.542004</v>
      </c>
      <c r="C12" s="13">
        <v>0.4373604</v>
      </c>
      <c r="D12" s="13">
        <v>0.4641479</v>
      </c>
      <c r="E12" s="13">
        <v>0.4589773</v>
      </c>
      <c r="F12" s="25">
        <v>-0.02835474</v>
      </c>
      <c r="G12" s="49">
        <v>0.402129</v>
      </c>
    </row>
    <row r="13" spans="1:7" ht="12">
      <c r="A13" s="20" t="s">
        <v>21</v>
      </c>
      <c r="B13" s="29">
        <v>-0.07364922</v>
      </c>
      <c r="C13" s="13">
        <v>-0.09007435</v>
      </c>
      <c r="D13" s="13">
        <v>-0.1906136</v>
      </c>
      <c r="E13" s="13">
        <v>-0.1850019</v>
      </c>
      <c r="F13" s="25">
        <v>-0.107056</v>
      </c>
      <c r="G13" s="35">
        <v>-0.1369646</v>
      </c>
    </row>
    <row r="14" spans="1:7" ht="12">
      <c r="A14" s="20" t="s">
        <v>22</v>
      </c>
      <c r="B14" s="29">
        <v>0.03552704</v>
      </c>
      <c r="C14" s="13">
        <v>0.05327991</v>
      </c>
      <c r="D14" s="13">
        <v>-0.0305682</v>
      </c>
      <c r="E14" s="13">
        <v>0.05766863</v>
      </c>
      <c r="F14" s="25">
        <v>0.1073731</v>
      </c>
      <c r="G14" s="35">
        <v>0.03880905</v>
      </c>
    </row>
    <row r="15" spans="1:7" ht="12">
      <c r="A15" s="21" t="s">
        <v>23</v>
      </c>
      <c r="B15" s="31">
        <v>-0.3429455</v>
      </c>
      <c r="C15" s="15">
        <v>-0.2124029</v>
      </c>
      <c r="D15" s="15">
        <v>-0.1295362</v>
      </c>
      <c r="E15" s="15">
        <v>-0.2087332</v>
      </c>
      <c r="F15" s="27">
        <v>-0.4100686</v>
      </c>
      <c r="G15" s="37">
        <v>-0.2368801</v>
      </c>
    </row>
    <row r="16" spans="1:7" ht="12">
      <c r="A16" s="20" t="s">
        <v>24</v>
      </c>
      <c r="B16" s="29">
        <v>0.0216392</v>
      </c>
      <c r="C16" s="13">
        <v>0.01148986</v>
      </c>
      <c r="D16" s="13">
        <v>0.02320831</v>
      </c>
      <c r="E16" s="13">
        <v>0.0004558851</v>
      </c>
      <c r="F16" s="25">
        <v>-0.0256082</v>
      </c>
      <c r="G16" s="35">
        <v>0.008181982</v>
      </c>
    </row>
    <row r="17" spans="1:7" ht="12">
      <c r="A17" s="20" t="s">
        <v>25</v>
      </c>
      <c r="B17" s="29">
        <v>-0.03577306</v>
      </c>
      <c r="C17" s="13">
        <v>-0.03732719</v>
      </c>
      <c r="D17" s="13">
        <v>-0.05577787</v>
      </c>
      <c r="E17" s="13">
        <v>-0.04544398</v>
      </c>
      <c r="F17" s="25">
        <v>-0.05807289</v>
      </c>
      <c r="G17" s="35">
        <v>-0.04625416</v>
      </c>
    </row>
    <row r="18" spans="1:7" ht="12">
      <c r="A18" s="20" t="s">
        <v>26</v>
      </c>
      <c r="B18" s="29">
        <v>9.855566E-05</v>
      </c>
      <c r="C18" s="13">
        <v>0.01244944</v>
      </c>
      <c r="D18" s="13">
        <v>9.016005E-05</v>
      </c>
      <c r="E18" s="13">
        <v>0.0372832</v>
      </c>
      <c r="F18" s="25">
        <v>-0.02458046</v>
      </c>
      <c r="G18" s="35">
        <v>0.008734128</v>
      </c>
    </row>
    <row r="19" spans="1:7" ht="12">
      <c r="A19" s="21" t="s">
        <v>27</v>
      </c>
      <c r="B19" s="31">
        <v>-0.2085874</v>
      </c>
      <c r="C19" s="15">
        <v>-0.1931445</v>
      </c>
      <c r="D19" s="15">
        <v>-0.2063445</v>
      </c>
      <c r="E19" s="15">
        <v>-0.2029557</v>
      </c>
      <c r="F19" s="27">
        <v>-0.153639</v>
      </c>
      <c r="G19" s="37">
        <v>-0.1956557</v>
      </c>
    </row>
    <row r="20" spans="1:7" ht="12.75" thickBot="1">
      <c r="A20" s="44" t="s">
        <v>28</v>
      </c>
      <c r="B20" s="45">
        <v>-0.008550218</v>
      </c>
      <c r="C20" s="46">
        <v>-0.00441066</v>
      </c>
      <c r="D20" s="46">
        <v>-0.005015068</v>
      </c>
      <c r="E20" s="46">
        <v>-0.004953222</v>
      </c>
      <c r="F20" s="47">
        <v>-0.00432149</v>
      </c>
      <c r="G20" s="48">
        <v>-0.005275706</v>
      </c>
    </row>
    <row r="21" spans="1:7" ht="12.75" thickTop="1">
      <c r="A21" s="6" t="s">
        <v>29</v>
      </c>
      <c r="B21" s="39">
        <v>-89.24551</v>
      </c>
      <c r="C21" s="40">
        <v>44.41617</v>
      </c>
      <c r="D21" s="40">
        <v>16.85092</v>
      </c>
      <c r="E21" s="40">
        <v>26.66155</v>
      </c>
      <c r="F21" s="41">
        <v>-61.33087</v>
      </c>
      <c r="G21" s="43">
        <v>0.02683738</v>
      </c>
    </row>
    <row r="22" spans="1:7" ht="12">
      <c r="A22" s="20" t="s">
        <v>30</v>
      </c>
      <c r="B22" s="29">
        <v>21.10977</v>
      </c>
      <c r="C22" s="13">
        <v>18.94572</v>
      </c>
      <c r="D22" s="13">
        <v>33.78817</v>
      </c>
      <c r="E22" s="13">
        <v>-16.6388</v>
      </c>
      <c r="F22" s="25">
        <v>-87.29767</v>
      </c>
      <c r="G22" s="36">
        <v>0</v>
      </c>
    </row>
    <row r="23" spans="1:7" ht="12">
      <c r="A23" s="20" t="s">
        <v>31</v>
      </c>
      <c r="B23" s="29">
        <v>-0.00260125</v>
      </c>
      <c r="C23" s="13">
        <v>-4.084557</v>
      </c>
      <c r="D23" s="13">
        <v>-3.093898</v>
      </c>
      <c r="E23" s="13">
        <v>-1.735361</v>
      </c>
      <c r="F23" s="25">
        <v>3.629554</v>
      </c>
      <c r="G23" s="35">
        <v>-1.660813</v>
      </c>
    </row>
    <row r="24" spans="1:7" ht="12">
      <c r="A24" s="20" t="s">
        <v>32</v>
      </c>
      <c r="B24" s="29">
        <v>-1.090868</v>
      </c>
      <c r="C24" s="13">
        <v>1.055133</v>
      </c>
      <c r="D24" s="13">
        <v>-0.8791014</v>
      </c>
      <c r="E24" s="13">
        <v>-0.03137078</v>
      </c>
      <c r="F24" s="25">
        <v>4.160847</v>
      </c>
      <c r="G24" s="35">
        <v>0.4311087</v>
      </c>
    </row>
    <row r="25" spans="1:7" ht="12">
      <c r="A25" s="20" t="s">
        <v>33</v>
      </c>
      <c r="B25" s="29">
        <v>0.1137229</v>
      </c>
      <c r="C25" s="13">
        <v>-0.7723544</v>
      </c>
      <c r="D25" s="13">
        <v>-0.07490365</v>
      </c>
      <c r="E25" s="13">
        <v>-0.3133617</v>
      </c>
      <c r="F25" s="25">
        <v>-2.101447</v>
      </c>
      <c r="G25" s="35">
        <v>-0.5427505</v>
      </c>
    </row>
    <row r="26" spans="1:7" ht="12">
      <c r="A26" s="21" t="s">
        <v>34</v>
      </c>
      <c r="B26" s="31">
        <v>0.9533791</v>
      </c>
      <c r="C26" s="15">
        <v>0.5511147</v>
      </c>
      <c r="D26" s="15">
        <v>0.5766</v>
      </c>
      <c r="E26" s="15">
        <v>0.2482365</v>
      </c>
      <c r="F26" s="27">
        <v>1.292752</v>
      </c>
      <c r="G26" s="37">
        <v>0.6414629</v>
      </c>
    </row>
    <row r="27" spans="1:7" ht="12">
      <c r="A27" s="20" t="s">
        <v>35</v>
      </c>
      <c r="B27" s="29">
        <v>0.1202699</v>
      </c>
      <c r="C27" s="13">
        <v>-0.2875656</v>
      </c>
      <c r="D27" s="13">
        <v>-0.333918</v>
      </c>
      <c r="E27" s="13">
        <v>0.2866249</v>
      </c>
      <c r="F27" s="25">
        <v>0.1465031</v>
      </c>
      <c r="G27" s="35">
        <v>-0.0435434</v>
      </c>
    </row>
    <row r="28" spans="1:7" ht="12">
      <c r="A28" s="20" t="s">
        <v>36</v>
      </c>
      <c r="B28" s="29">
        <v>-0.1115796</v>
      </c>
      <c r="C28" s="13">
        <v>0.07098903</v>
      </c>
      <c r="D28" s="13">
        <v>-0.2389605</v>
      </c>
      <c r="E28" s="13">
        <v>-0.2053477</v>
      </c>
      <c r="F28" s="25">
        <v>0.4873295</v>
      </c>
      <c r="G28" s="35">
        <v>-0.04102338</v>
      </c>
    </row>
    <row r="29" spans="1:7" ht="12">
      <c r="A29" s="20" t="s">
        <v>37</v>
      </c>
      <c r="B29" s="29">
        <v>0.1888106</v>
      </c>
      <c r="C29" s="13">
        <v>-0.01976452</v>
      </c>
      <c r="D29" s="13">
        <v>0.04296102</v>
      </c>
      <c r="E29" s="13">
        <v>-0.1446088</v>
      </c>
      <c r="F29" s="25">
        <v>-0.05156178</v>
      </c>
      <c r="G29" s="35">
        <v>-0.008688215</v>
      </c>
    </row>
    <row r="30" spans="1:7" ht="12">
      <c r="A30" s="21" t="s">
        <v>38</v>
      </c>
      <c r="B30" s="31">
        <v>0.2315527</v>
      </c>
      <c r="C30" s="15">
        <v>0.03847454</v>
      </c>
      <c r="D30" s="15">
        <v>0.06511455</v>
      </c>
      <c r="E30" s="15">
        <v>0.0006927452</v>
      </c>
      <c r="F30" s="27">
        <v>0.1933148</v>
      </c>
      <c r="G30" s="37">
        <v>0.08445816</v>
      </c>
    </row>
    <row r="31" spans="1:7" ht="12">
      <c r="A31" s="20" t="s">
        <v>39</v>
      </c>
      <c r="B31" s="29">
        <v>0.03047272</v>
      </c>
      <c r="C31" s="13">
        <v>-0.005878489</v>
      </c>
      <c r="D31" s="13">
        <v>-0.009130163</v>
      </c>
      <c r="E31" s="13">
        <v>-0.007493</v>
      </c>
      <c r="F31" s="25">
        <v>0.00973189</v>
      </c>
      <c r="G31" s="35">
        <v>0.0003069667</v>
      </c>
    </row>
    <row r="32" spans="1:7" ht="12">
      <c r="A32" s="20" t="s">
        <v>40</v>
      </c>
      <c r="B32" s="29">
        <v>0.01990487</v>
      </c>
      <c r="C32" s="13">
        <v>0.02733414</v>
      </c>
      <c r="D32" s="13">
        <v>-0.01145098</v>
      </c>
      <c r="E32" s="13">
        <v>-0.02921262</v>
      </c>
      <c r="F32" s="25">
        <v>0.05722501</v>
      </c>
      <c r="G32" s="35">
        <v>0.007312863</v>
      </c>
    </row>
    <row r="33" spans="1:7" ht="12">
      <c r="A33" s="20" t="s">
        <v>41</v>
      </c>
      <c r="B33" s="29">
        <v>0.1492033</v>
      </c>
      <c r="C33" s="13">
        <v>0.09585076</v>
      </c>
      <c r="D33" s="13">
        <v>0.113694</v>
      </c>
      <c r="E33" s="13">
        <v>0.117559</v>
      </c>
      <c r="F33" s="25">
        <v>0.1023098</v>
      </c>
      <c r="G33" s="35">
        <v>0.1139669</v>
      </c>
    </row>
    <row r="34" spans="1:7" ht="12">
      <c r="A34" s="21" t="s">
        <v>42</v>
      </c>
      <c r="B34" s="31">
        <v>0.01068693</v>
      </c>
      <c r="C34" s="15">
        <v>-0.00290657</v>
      </c>
      <c r="D34" s="15">
        <v>-0.001186077</v>
      </c>
      <c r="E34" s="15">
        <v>0.001744807</v>
      </c>
      <c r="F34" s="27">
        <v>-0.0312602</v>
      </c>
      <c r="G34" s="37">
        <v>-0.003164181</v>
      </c>
    </row>
    <row r="35" spans="1:7" ht="12.75" thickBot="1">
      <c r="A35" s="22" t="s">
        <v>43</v>
      </c>
      <c r="B35" s="32">
        <v>-0.002411031</v>
      </c>
      <c r="C35" s="16">
        <v>-0.004419521</v>
      </c>
      <c r="D35" s="16">
        <v>-0.0001767587</v>
      </c>
      <c r="E35" s="16">
        <v>-0.009390808</v>
      </c>
      <c r="F35" s="28">
        <v>0.002717056</v>
      </c>
      <c r="G35" s="38">
        <v>-0.003352664</v>
      </c>
    </row>
    <row r="36" spans="1:7" ht="12">
      <c r="A36" s="4" t="s">
        <v>44</v>
      </c>
      <c r="B36" s="3">
        <v>20.17212</v>
      </c>
      <c r="C36" s="3">
        <v>20.17822</v>
      </c>
      <c r="D36" s="3">
        <v>20.19043</v>
      </c>
      <c r="E36" s="3">
        <v>20.19653</v>
      </c>
      <c r="F36" s="3">
        <v>20.20874</v>
      </c>
      <c r="G36" s="3"/>
    </row>
    <row r="37" spans="1:6" ht="12">
      <c r="A37" s="4" t="s">
        <v>45</v>
      </c>
      <c r="B37" s="2">
        <v>-0.1490275</v>
      </c>
      <c r="C37" s="2">
        <v>-0.02695719</v>
      </c>
      <c r="D37" s="2">
        <v>0.0386556</v>
      </c>
      <c r="E37" s="2">
        <v>0.08290609</v>
      </c>
      <c r="F37" s="2">
        <v>0.1235962</v>
      </c>
    </row>
    <row r="38" spans="1:7" ht="12">
      <c r="A38" s="4" t="s">
        <v>53</v>
      </c>
      <c r="B38" s="2">
        <v>-0.0001287987</v>
      </c>
      <c r="C38" s="2">
        <v>2.723571E-05</v>
      </c>
      <c r="D38" s="2">
        <v>-6.00004E-05</v>
      </c>
      <c r="E38" s="2">
        <v>0.0001166318</v>
      </c>
      <c r="F38" s="2">
        <v>-1.209518E-05</v>
      </c>
      <c r="G38" s="2">
        <v>0.0002258375</v>
      </c>
    </row>
    <row r="39" spans="1:7" ht="12.75" thickBot="1">
      <c r="A39" s="4" t="s">
        <v>54</v>
      </c>
      <c r="B39" s="2">
        <v>0.0001519893</v>
      </c>
      <c r="C39" s="2">
        <v>-7.555908E-05</v>
      </c>
      <c r="D39" s="2">
        <v>-2.844384E-05</v>
      </c>
      <c r="E39" s="2">
        <v>-4.513057E-05</v>
      </c>
      <c r="F39" s="2">
        <v>0.0001041569</v>
      </c>
      <c r="G39" s="2">
        <v>0.001147741</v>
      </c>
    </row>
    <row r="40" spans="2:7" ht="12.75" thickBot="1">
      <c r="B40" s="7" t="s">
        <v>46</v>
      </c>
      <c r="C40" s="18">
        <v>-0.003764</v>
      </c>
      <c r="D40" s="17" t="s">
        <v>47</v>
      </c>
      <c r="E40" s="18">
        <v>3.117686</v>
      </c>
      <c r="F40" s="17" t="s">
        <v>48</v>
      </c>
      <c r="G40" s="8">
        <v>55.196894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0.002271</v>
      </c>
      <c r="C4">
        <v>0.003765</v>
      </c>
      <c r="D4">
        <v>0.003762</v>
      </c>
      <c r="E4">
        <v>0.003765</v>
      </c>
      <c r="F4">
        <v>0.002085</v>
      </c>
      <c r="G4">
        <v>0.011734</v>
      </c>
    </row>
    <row r="5" spans="1:7" ht="12.75">
      <c r="A5" t="s">
        <v>13</v>
      </c>
      <c r="B5">
        <v>1.055487</v>
      </c>
      <c r="C5">
        <v>0.947285</v>
      </c>
      <c r="D5">
        <v>1.689402</v>
      </c>
      <c r="E5">
        <v>-0.831939</v>
      </c>
      <c r="F5">
        <v>-4.364772</v>
      </c>
      <c r="G5">
        <v>4.592011</v>
      </c>
    </row>
    <row r="6" spans="1:7" ht="12.75">
      <c r="A6" t="s">
        <v>14</v>
      </c>
      <c r="B6" s="50">
        <v>75.9527</v>
      </c>
      <c r="C6" s="50">
        <v>-16.10521</v>
      </c>
      <c r="D6" s="50">
        <v>35.23782</v>
      </c>
      <c r="E6" s="50">
        <v>-68.56275</v>
      </c>
      <c r="F6" s="50">
        <v>6.579947</v>
      </c>
      <c r="G6" s="50">
        <v>0.001215019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2.632825</v>
      </c>
      <c r="C8" s="50">
        <v>1.409614</v>
      </c>
      <c r="D8" s="50">
        <v>1.120807</v>
      </c>
      <c r="E8" s="50">
        <v>0.982621</v>
      </c>
      <c r="F8" s="50">
        <v>-4.491249</v>
      </c>
      <c r="G8" s="50">
        <v>0.6286439</v>
      </c>
    </row>
    <row r="9" spans="1:7" ht="12.75">
      <c r="A9" t="s">
        <v>17</v>
      </c>
      <c r="B9" s="50">
        <v>-0.2894062</v>
      </c>
      <c r="C9" s="50">
        <v>0.3255659</v>
      </c>
      <c r="D9" s="50">
        <v>-0.8594913</v>
      </c>
      <c r="E9" s="50">
        <v>-0.3411427</v>
      </c>
      <c r="F9" s="50">
        <v>-1.031058</v>
      </c>
      <c r="G9" s="50">
        <v>-0.3897616</v>
      </c>
    </row>
    <row r="10" spans="1:7" ht="12.75">
      <c r="A10" t="s">
        <v>18</v>
      </c>
      <c r="B10" s="50">
        <v>0.7262761</v>
      </c>
      <c r="C10" s="50">
        <v>0.2149595</v>
      </c>
      <c r="D10" s="50">
        <v>-0.3181581</v>
      </c>
      <c r="E10" s="50">
        <v>-0.4525792</v>
      </c>
      <c r="F10" s="50">
        <v>-0.4220555</v>
      </c>
      <c r="G10" s="50">
        <v>-0.08450058</v>
      </c>
    </row>
    <row r="11" spans="1:7" ht="12.75">
      <c r="A11" t="s">
        <v>19</v>
      </c>
      <c r="B11" s="50">
        <v>2.894307</v>
      </c>
      <c r="C11" s="50">
        <v>1.434652</v>
      </c>
      <c r="D11" s="50">
        <v>2.423579</v>
      </c>
      <c r="E11" s="50">
        <v>1.505547</v>
      </c>
      <c r="F11" s="50">
        <v>14.28343</v>
      </c>
      <c r="G11" s="50">
        <v>3.613482</v>
      </c>
    </row>
    <row r="12" spans="1:7" ht="12.75">
      <c r="A12" t="s">
        <v>20</v>
      </c>
      <c r="B12" s="50">
        <v>0.542004</v>
      </c>
      <c r="C12" s="50">
        <v>0.4373604</v>
      </c>
      <c r="D12" s="50">
        <v>0.4641479</v>
      </c>
      <c r="E12" s="50">
        <v>0.4589773</v>
      </c>
      <c r="F12" s="50">
        <v>-0.02835474</v>
      </c>
      <c r="G12" s="50">
        <v>0.402129</v>
      </c>
    </row>
    <row r="13" spans="1:7" ht="12.75">
      <c r="A13" t="s">
        <v>21</v>
      </c>
      <c r="B13" s="50">
        <v>-0.07364922</v>
      </c>
      <c r="C13" s="50">
        <v>-0.09007435</v>
      </c>
      <c r="D13" s="50">
        <v>-0.1906136</v>
      </c>
      <c r="E13" s="50">
        <v>-0.1850019</v>
      </c>
      <c r="F13" s="50">
        <v>-0.107056</v>
      </c>
      <c r="G13" s="50">
        <v>-0.1369646</v>
      </c>
    </row>
    <row r="14" spans="1:7" ht="12.75">
      <c r="A14" t="s">
        <v>22</v>
      </c>
      <c r="B14" s="50">
        <v>0.03552704</v>
      </c>
      <c r="C14" s="50">
        <v>0.05327991</v>
      </c>
      <c r="D14" s="50">
        <v>-0.0305682</v>
      </c>
      <c r="E14" s="50">
        <v>0.05766863</v>
      </c>
      <c r="F14" s="50">
        <v>0.1073731</v>
      </c>
      <c r="G14" s="50">
        <v>0.03880905</v>
      </c>
    </row>
    <row r="15" spans="1:7" ht="12.75">
      <c r="A15" t="s">
        <v>23</v>
      </c>
      <c r="B15" s="50">
        <v>-0.3429455</v>
      </c>
      <c r="C15" s="50">
        <v>-0.2124029</v>
      </c>
      <c r="D15" s="50">
        <v>-0.1295362</v>
      </c>
      <c r="E15" s="50">
        <v>-0.2087332</v>
      </c>
      <c r="F15" s="50">
        <v>-0.4100686</v>
      </c>
      <c r="G15" s="50">
        <v>-0.2368801</v>
      </c>
    </row>
    <row r="16" spans="1:7" ht="12.75">
      <c r="A16" t="s">
        <v>24</v>
      </c>
      <c r="B16" s="50">
        <v>0.0216392</v>
      </c>
      <c r="C16" s="50">
        <v>0.01148986</v>
      </c>
      <c r="D16" s="50">
        <v>0.02320831</v>
      </c>
      <c r="E16" s="50">
        <v>0.0004558851</v>
      </c>
      <c r="F16" s="50">
        <v>-0.0256082</v>
      </c>
      <c r="G16" s="50">
        <v>0.008181982</v>
      </c>
    </row>
    <row r="17" spans="1:7" ht="12.75">
      <c r="A17" t="s">
        <v>25</v>
      </c>
      <c r="B17" s="50">
        <v>-0.03577306</v>
      </c>
      <c r="C17" s="50">
        <v>-0.03732719</v>
      </c>
      <c r="D17" s="50">
        <v>-0.05577787</v>
      </c>
      <c r="E17" s="50">
        <v>-0.04544398</v>
      </c>
      <c r="F17" s="50">
        <v>-0.05807289</v>
      </c>
      <c r="G17" s="50">
        <v>-0.04625416</v>
      </c>
    </row>
    <row r="18" spans="1:7" ht="12.75">
      <c r="A18" t="s">
        <v>26</v>
      </c>
      <c r="B18" s="50">
        <v>9.855566E-05</v>
      </c>
      <c r="C18" s="50">
        <v>0.01244944</v>
      </c>
      <c r="D18" s="50">
        <v>9.016005E-05</v>
      </c>
      <c r="E18" s="50">
        <v>0.0372832</v>
      </c>
      <c r="F18" s="50">
        <v>-0.02458046</v>
      </c>
      <c r="G18" s="50">
        <v>0.008734128</v>
      </c>
    </row>
    <row r="19" spans="1:7" ht="12.75">
      <c r="A19" t="s">
        <v>27</v>
      </c>
      <c r="B19" s="50">
        <v>-0.2085874</v>
      </c>
      <c r="C19" s="50">
        <v>-0.1931445</v>
      </c>
      <c r="D19" s="50">
        <v>-0.2063445</v>
      </c>
      <c r="E19" s="50">
        <v>-0.2029557</v>
      </c>
      <c r="F19" s="50">
        <v>-0.153639</v>
      </c>
      <c r="G19" s="50">
        <v>-0.1956557</v>
      </c>
    </row>
    <row r="20" spans="1:7" ht="12.75">
      <c r="A20" t="s">
        <v>28</v>
      </c>
      <c r="B20" s="50">
        <v>-0.008550218</v>
      </c>
      <c r="C20" s="50">
        <v>-0.00441066</v>
      </c>
      <c r="D20" s="50">
        <v>-0.005015068</v>
      </c>
      <c r="E20" s="50">
        <v>-0.004953222</v>
      </c>
      <c r="F20" s="50">
        <v>-0.00432149</v>
      </c>
      <c r="G20" s="50">
        <v>-0.005275706</v>
      </c>
    </row>
    <row r="21" spans="1:7" ht="12.75">
      <c r="A21" t="s">
        <v>29</v>
      </c>
      <c r="B21" s="50">
        <v>-89.24551</v>
      </c>
      <c r="C21" s="50">
        <v>44.41617</v>
      </c>
      <c r="D21" s="50">
        <v>16.85092</v>
      </c>
      <c r="E21" s="50">
        <v>26.66155</v>
      </c>
      <c r="F21" s="50">
        <v>-61.33087</v>
      </c>
      <c r="G21" s="50">
        <v>0.02683738</v>
      </c>
    </row>
    <row r="22" spans="1:7" ht="12.75">
      <c r="A22" t="s">
        <v>30</v>
      </c>
      <c r="B22" s="50">
        <v>21.10977</v>
      </c>
      <c r="C22" s="50">
        <v>18.94572</v>
      </c>
      <c r="D22" s="50">
        <v>33.78817</v>
      </c>
      <c r="E22" s="50">
        <v>-16.6388</v>
      </c>
      <c r="F22" s="50">
        <v>-87.29767</v>
      </c>
      <c r="G22" s="50">
        <v>0</v>
      </c>
    </row>
    <row r="23" spans="1:7" ht="12.75">
      <c r="A23" t="s">
        <v>31</v>
      </c>
      <c r="B23" s="50">
        <v>-0.00260125</v>
      </c>
      <c r="C23" s="50">
        <v>-4.084557</v>
      </c>
      <c r="D23" s="50">
        <v>-3.093898</v>
      </c>
      <c r="E23" s="50">
        <v>-1.735361</v>
      </c>
      <c r="F23" s="50">
        <v>3.629554</v>
      </c>
      <c r="G23" s="50">
        <v>-1.660813</v>
      </c>
    </row>
    <row r="24" spans="1:7" ht="12.75">
      <c r="A24" t="s">
        <v>32</v>
      </c>
      <c r="B24" s="50">
        <v>-1.090868</v>
      </c>
      <c r="C24" s="50">
        <v>1.055133</v>
      </c>
      <c r="D24" s="50">
        <v>-0.8791014</v>
      </c>
      <c r="E24" s="50">
        <v>-0.03137078</v>
      </c>
      <c r="F24" s="50">
        <v>4.160847</v>
      </c>
      <c r="G24" s="50">
        <v>0.4311087</v>
      </c>
    </row>
    <row r="25" spans="1:7" ht="12.75">
      <c r="A25" t="s">
        <v>33</v>
      </c>
      <c r="B25" s="50">
        <v>0.1137229</v>
      </c>
      <c r="C25" s="50">
        <v>-0.7723544</v>
      </c>
      <c r="D25" s="50">
        <v>-0.07490365</v>
      </c>
      <c r="E25" s="50">
        <v>-0.3133617</v>
      </c>
      <c r="F25" s="50">
        <v>-2.101447</v>
      </c>
      <c r="G25" s="50">
        <v>-0.5427505</v>
      </c>
    </row>
    <row r="26" spans="1:7" ht="12.75">
      <c r="A26" t="s">
        <v>34</v>
      </c>
      <c r="B26" s="50">
        <v>0.9533791</v>
      </c>
      <c r="C26" s="50">
        <v>0.5511147</v>
      </c>
      <c r="D26" s="50">
        <v>0.5766</v>
      </c>
      <c r="E26" s="50">
        <v>0.2482365</v>
      </c>
      <c r="F26" s="50">
        <v>1.292752</v>
      </c>
      <c r="G26" s="50">
        <v>0.6414629</v>
      </c>
    </row>
    <row r="27" spans="1:7" ht="12.75">
      <c r="A27" t="s">
        <v>35</v>
      </c>
      <c r="B27" s="50">
        <v>0.1202699</v>
      </c>
      <c r="C27" s="50">
        <v>-0.2875656</v>
      </c>
      <c r="D27" s="50">
        <v>-0.333918</v>
      </c>
      <c r="E27" s="50">
        <v>0.2866249</v>
      </c>
      <c r="F27" s="50">
        <v>0.1465031</v>
      </c>
      <c r="G27" s="50">
        <v>-0.0435434</v>
      </c>
    </row>
    <row r="28" spans="1:7" ht="12.75">
      <c r="A28" t="s">
        <v>36</v>
      </c>
      <c r="B28" s="50">
        <v>-0.1115796</v>
      </c>
      <c r="C28" s="50">
        <v>0.07098903</v>
      </c>
      <c r="D28" s="50">
        <v>-0.2389605</v>
      </c>
      <c r="E28" s="50">
        <v>-0.2053477</v>
      </c>
      <c r="F28" s="50">
        <v>0.4873295</v>
      </c>
      <c r="G28" s="50">
        <v>-0.04102338</v>
      </c>
    </row>
    <row r="29" spans="1:7" ht="12.75">
      <c r="A29" t="s">
        <v>37</v>
      </c>
      <c r="B29" s="50">
        <v>0.1888106</v>
      </c>
      <c r="C29" s="50">
        <v>-0.01976452</v>
      </c>
      <c r="D29" s="50">
        <v>0.04296102</v>
      </c>
      <c r="E29" s="50">
        <v>-0.1446088</v>
      </c>
      <c r="F29" s="50">
        <v>-0.05156178</v>
      </c>
      <c r="G29" s="50">
        <v>-0.008688215</v>
      </c>
    </row>
    <row r="30" spans="1:7" ht="12.75">
      <c r="A30" t="s">
        <v>38</v>
      </c>
      <c r="B30" s="50">
        <v>0.2315527</v>
      </c>
      <c r="C30" s="50">
        <v>0.03847454</v>
      </c>
      <c r="D30" s="50">
        <v>0.06511455</v>
      </c>
      <c r="E30" s="50">
        <v>0.0006927452</v>
      </c>
      <c r="F30" s="50">
        <v>0.1933148</v>
      </c>
      <c r="G30" s="50">
        <v>0.08445816</v>
      </c>
    </row>
    <row r="31" spans="1:7" ht="12.75">
      <c r="A31" t="s">
        <v>39</v>
      </c>
      <c r="B31" s="50">
        <v>0.03047272</v>
      </c>
      <c r="C31" s="50">
        <v>-0.005878489</v>
      </c>
      <c r="D31" s="50">
        <v>-0.009130163</v>
      </c>
      <c r="E31" s="50">
        <v>-0.007493</v>
      </c>
      <c r="F31" s="50">
        <v>0.00973189</v>
      </c>
      <c r="G31" s="50">
        <v>0.0003069667</v>
      </c>
    </row>
    <row r="32" spans="1:7" ht="12.75">
      <c r="A32" t="s">
        <v>40</v>
      </c>
      <c r="B32" s="50">
        <v>0.01990487</v>
      </c>
      <c r="C32" s="50">
        <v>0.02733414</v>
      </c>
      <c r="D32" s="50">
        <v>-0.01145098</v>
      </c>
      <c r="E32" s="50">
        <v>-0.02921262</v>
      </c>
      <c r="F32" s="50">
        <v>0.05722501</v>
      </c>
      <c r="G32" s="50">
        <v>0.007312863</v>
      </c>
    </row>
    <row r="33" spans="1:7" ht="12.75">
      <c r="A33" t="s">
        <v>41</v>
      </c>
      <c r="B33" s="50">
        <v>0.1492033</v>
      </c>
      <c r="C33" s="50">
        <v>0.09585076</v>
      </c>
      <c r="D33" s="50">
        <v>0.113694</v>
      </c>
      <c r="E33" s="50">
        <v>0.117559</v>
      </c>
      <c r="F33" s="50">
        <v>0.1023098</v>
      </c>
      <c r="G33" s="50">
        <v>0.1139669</v>
      </c>
    </row>
    <row r="34" spans="1:7" ht="12.75">
      <c r="A34" t="s">
        <v>42</v>
      </c>
      <c r="B34" s="50">
        <v>0.01068693</v>
      </c>
      <c r="C34" s="50">
        <v>-0.00290657</v>
      </c>
      <c r="D34" s="50">
        <v>-0.001186077</v>
      </c>
      <c r="E34" s="50">
        <v>0.001744807</v>
      </c>
      <c r="F34" s="50">
        <v>-0.0312602</v>
      </c>
      <c r="G34" s="50">
        <v>-0.003164181</v>
      </c>
    </row>
    <row r="35" spans="1:7" ht="12.75">
      <c r="A35" t="s">
        <v>43</v>
      </c>
      <c r="B35" s="50">
        <v>-0.002411031</v>
      </c>
      <c r="C35" s="50">
        <v>-0.004419521</v>
      </c>
      <c r="D35" s="50">
        <v>-0.0001767587</v>
      </c>
      <c r="E35" s="50">
        <v>-0.009390808</v>
      </c>
      <c r="F35" s="50">
        <v>0.002717056</v>
      </c>
      <c r="G35" s="50">
        <v>-0.003352664</v>
      </c>
    </row>
    <row r="36" spans="1:6" ht="12.75">
      <c r="A36" t="s">
        <v>44</v>
      </c>
      <c r="B36" s="50">
        <v>20.17212</v>
      </c>
      <c r="C36" s="50">
        <v>20.17822</v>
      </c>
      <c r="D36" s="50">
        <v>20.19043</v>
      </c>
      <c r="E36" s="50">
        <v>20.19653</v>
      </c>
      <c r="F36" s="50">
        <v>20.20874</v>
      </c>
    </row>
    <row r="37" spans="1:6" ht="12.75">
      <c r="A37" t="s">
        <v>45</v>
      </c>
      <c r="B37" s="50">
        <v>-0.1490275</v>
      </c>
      <c r="C37" s="50">
        <v>-0.02695719</v>
      </c>
      <c r="D37" s="50">
        <v>0.0386556</v>
      </c>
      <c r="E37" s="50">
        <v>0.08290609</v>
      </c>
      <c r="F37" s="50">
        <v>0.1235962</v>
      </c>
    </row>
    <row r="38" spans="1:7" ht="12.75">
      <c r="A38" t="s">
        <v>55</v>
      </c>
      <c r="B38" s="50">
        <v>-0.0001287987</v>
      </c>
      <c r="C38" s="50">
        <v>2.723571E-05</v>
      </c>
      <c r="D38" s="50">
        <v>-6.00004E-05</v>
      </c>
      <c r="E38" s="50">
        <v>0.0001166318</v>
      </c>
      <c r="F38" s="50">
        <v>-1.209518E-05</v>
      </c>
      <c r="G38" s="50">
        <v>0.0002258375</v>
      </c>
    </row>
    <row r="39" spans="1:7" ht="12.75">
      <c r="A39" t="s">
        <v>56</v>
      </c>
      <c r="B39" s="50">
        <v>0.0001519893</v>
      </c>
      <c r="C39" s="50">
        <v>-7.555908E-05</v>
      </c>
      <c r="D39" s="50">
        <v>-2.844384E-05</v>
      </c>
      <c r="E39" s="50">
        <v>-4.513057E-05</v>
      </c>
      <c r="F39" s="50">
        <v>0.0001041569</v>
      </c>
      <c r="G39" s="50">
        <v>0.001147741</v>
      </c>
    </row>
    <row r="40" spans="2:7" ht="12.75">
      <c r="B40" t="s">
        <v>46</v>
      </c>
      <c r="C40">
        <v>-0.003764</v>
      </c>
      <c r="D40" t="s">
        <v>47</v>
      </c>
      <c r="E40">
        <v>3.117686</v>
      </c>
      <c r="F40" t="s">
        <v>48</v>
      </c>
      <c r="G40">
        <v>55.196894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12.506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-0.00012879874417172108</v>
      </c>
      <c r="C50">
        <f>-0.017/(C7*C7+C22*C22)*(C21*C22+C6*C7)</f>
        <v>2.723570486562782E-05</v>
      </c>
      <c r="D50">
        <f>-0.017/(D7*D7+D22*D22)*(D21*D22+D6*D7)</f>
        <v>-6.0000400508603246E-05</v>
      </c>
      <c r="E50">
        <f>-0.017/(E7*E7+E22*E22)*(E21*E22+E6*E7)</f>
        <v>0.00011663176685902745</v>
      </c>
      <c r="F50">
        <f>-0.017/(F7*F7+F22*F22)*(F21*F22+F6*F7)</f>
        <v>-1.2095175289332278E-05</v>
      </c>
      <c r="G50">
        <f>(B50*B$4+C50*C$4+D50*D$4+E50*E$4+F50*F$4)/SUM(B$4:F$4)</f>
        <v>-1.1380778133146102E-07</v>
      </c>
    </row>
    <row r="51" spans="1:7" ht="12.75">
      <c r="A51" t="s">
        <v>59</v>
      </c>
      <c r="B51">
        <f>-0.017/(B7*B7+B22*B22)*(B21*B7-B6*B22)</f>
        <v>0.0001519892581865754</v>
      </c>
      <c r="C51">
        <f>-0.017/(C7*C7+C22*C22)*(C21*C7-C6*C22)</f>
        <v>-7.55590890038387E-05</v>
      </c>
      <c r="D51">
        <f>-0.017/(D7*D7+D22*D22)*(D21*D7-D6*D22)</f>
        <v>-2.844383362675472E-05</v>
      </c>
      <c r="E51">
        <f>-0.017/(E7*E7+E22*E22)*(E21*E7-E6*E22)</f>
        <v>-4.5130573735758606E-05</v>
      </c>
      <c r="F51">
        <f>-0.017/(F7*F7+F22*F22)*(F21*F7-F6*F22)</f>
        <v>0.00010415689093789996</v>
      </c>
      <c r="G51">
        <f>(B51*B$4+C51*C$4+D51*D$4+E51*E$4+F51*F$4)/SUM(B$4:F$4)</f>
        <v>5.958848599175724E-08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9999.960151859816</v>
      </c>
      <c r="C62">
        <f>C7+(2/0.017)*(C8*C50-C23*C51)</f>
        <v>9999.968207814703</v>
      </c>
      <c r="D62">
        <f>D7+(2/0.017)*(D8*D50-D23*D51)</f>
        <v>9999.981735154252</v>
      </c>
      <c r="E62">
        <f>E7+(2/0.017)*(E8*E50-E23*E51)</f>
        <v>10000.004269057155</v>
      </c>
      <c r="F62">
        <f>F7+(2/0.017)*(F8*F50-F23*F51)</f>
        <v>9999.961915221622</v>
      </c>
    </row>
    <row r="63" spans="1:6" ht="12.75">
      <c r="A63" t="s">
        <v>67</v>
      </c>
      <c r="B63">
        <f>B8+(3/0.017)*(B9*B50-B24*B51)</f>
        <v>2.6686618305673497</v>
      </c>
      <c r="C63">
        <f>C8+(3/0.017)*(C9*C50-C24*C51)</f>
        <v>1.4252478655925764</v>
      </c>
      <c r="D63">
        <f>D8+(3/0.017)*(D9*D50-D24*D51)</f>
        <v>1.1254949073419436</v>
      </c>
      <c r="E63">
        <f>E8+(3/0.017)*(E9*E50-E24*E51)</f>
        <v>0.9753497310908239</v>
      </c>
      <c r="F63">
        <f>F8+(3/0.017)*(F9*F50-F24*F51)</f>
        <v>-4.565527245872615</v>
      </c>
    </row>
    <row r="64" spans="1:6" ht="12.75">
      <c r="A64" t="s">
        <v>68</v>
      </c>
      <c r="B64">
        <f>B9+(4/0.017)*(B10*B50-B25*B51)</f>
        <v>-0.3154834020733556</v>
      </c>
      <c r="C64">
        <f>C9+(4/0.017)*(C10*C50-C25*C51)</f>
        <v>0.31321205968187216</v>
      </c>
      <c r="D64">
        <f>D9+(4/0.017)*(D10*D50-D25*D51)</f>
        <v>-0.855500931419666</v>
      </c>
      <c r="E64">
        <f>E9+(4/0.017)*(E10*E50-E25*E51)</f>
        <v>-0.35689030118763715</v>
      </c>
      <c r="F64">
        <f>F9+(4/0.017)*(F10*F50-F25*F51)</f>
        <v>-0.9783556420599756</v>
      </c>
    </row>
    <row r="65" spans="1:6" ht="12.75">
      <c r="A65" t="s">
        <v>69</v>
      </c>
      <c r="B65">
        <f>B10+(5/0.017)*(B11*B50-B26*B51)</f>
        <v>0.5740153679332334</v>
      </c>
      <c r="C65">
        <f>C10+(5/0.017)*(C11*C50-C26*C51)</f>
        <v>0.23869934797809017</v>
      </c>
      <c r="D65">
        <f>D10+(5/0.017)*(D11*D50-D26*D51)</f>
        <v>-0.35610368711619217</v>
      </c>
      <c r="E65">
        <f>E10+(5/0.017)*(E11*E50-E26*E51)</f>
        <v>-0.3976387110686868</v>
      </c>
      <c r="F65">
        <f>F10+(5/0.017)*(F11*F50-F26*F51)</f>
        <v>-0.5124700937225468</v>
      </c>
    </row>
    <row r="66" spans="1:6" ht="12.75">
      <c r="A66" t="s">
        <v>70</v>
      </c>
      <c r="B66">
        <f>B11+(6/0.017)*(B12*B50-B27*B51)</f>
        <v>2.8632167056167446</v>
      </c>
      <c r="C66">
        <f>C11+(6/0.017)*(C12*C50-C27*C51)</f>
        <v>1.431187396709225</v>
      </c>
      <c r="D66">
        <f>D11+(6/0.017)*(D12*D50-D27*D51)</f>
        <v>2.4103977172003983</v>
      </c>
      <c r="E66">
        <f>E11+(6/0.017)*(E12*E50-E27*E51)</f>
        <v>1.5290058986933437</v>
      </c>
      <c r="F66">
        <f>F11+(6/0.017)*(F12*F50-F27*F51)</f>
        <v>14.278165405226524</v>
      </c>
    </row>
    <row r="67" spans="1:6" ht="12.75">
      <c r="A67" t="s">
        <v>71</v>
      </c>
      <c r="B67">
        <f>B12+(7/0.017)*(B13*B50-B28*B51)</f>
        <v>0.5528930466909336</v>
      </c>
      <c r="C67">
        <f>C12+(7/0.017)*(C13*C50-C28*C51)</f>
        <v>0.43855889389203057</v>
      </c>
      <c r="D67">
        <f>D12+(7/0.017)*(D13*D50-D28*D51)</f>
        <v>0.46605846337994966</v>
      </c>
      <c r="E67">
        <f>E12+(7/0.017)*(E13*E50-E28*E51)</f>
        <v>0.44627659965299005</v>
      </c>
      <c r="F67">
        <f>F12+(7/0.017)*(F13*F50-F28*F51)</f>
        <v>-0.04872221361622506</v>
      </c>
    </row>
    <row r="68" spans="1:6" ht="12.75">
      <c r="A68" t="s">
        <v>72</v>
      </c>
      <c r="B68">
        <f>B13+(8/0.017)*(B14*B50-B29*B51)</f>
        <v>-0.08930711231430621</v>
      </c>
      <c r="C68">
        <f>C13+(8/0.017)*(C14*C50-C29*C51)</f>
        <v>-0.09009424328083337</v>
      </c>
      <c r="D68">
        <f>D13+(8/0.017)*(D14*D50-D29*D51)</f>
        <v>-0.18917544454205046</v>
      </c>
      <c r="E68">
        <f>E13+(8/0.017)*(E14*E50-E29*E51)</f>
        <v>-0.18490791595388237</v>
      </c>
      <c r="F68">
        <f>F13+(8/0.017)*(F14*F50-F29*F51)</f>
        <v>-0.10513985024462824</v>
      </c>
    </row>
    <row r="69" spans="1:6" ht="12.75">
      <c r="A69" t="s">
        <v>73</v>
      </c>
      <c r="B69">
        <f>B14+(9/0.017)*(B15*B50-B30*B51)</f>
        <v>0.04027979526689407</v>
      </c>
      <c r="C69">
        <f>C14+(9/0.017)*(C15*C50-C30*C51)</f>
        <v>0.05175634685042027</v>
      </c>
      <c r="D69">
        <f>D14+(9/0.017)*(D15*D50-D30*D51)</f>
        <v>-0.025472965778518132</v>
      </c>
      <c r="E69">
        <f>E14+(9/0.017)*(E15*E50-E30*E51)</f>
        <v>0.044796693448924084</v>
      </c>
      <c r="F69">
        <f>F14+(9/0.017)*(F15*F50-F30*F51)</f>
        <v>0.09933916161860719</v>
      </c>
    </row>
    <row r="70" spans="1:6" ht="12.75">
      <c r="A70" t="s">
        <v>74</v>
      </c>
      <c r="B70">
        <f>B15+(10/0.017)*(B16*B50-B31*B51)</f>
        <v>-0.3473093987603576</v>
      </c>
      <c r="C70">
        <f>C15+(10/0.017)*(C16*C50-C31*C51)</f>
        <v>-0.2124800993162657</v>
      </c>
      <c r="D70">
        <f>D15+(10/0.017)*(D16*D50-D31*D51)</f>
        <v>-0.13050808513675585</v>
      </c>
      <c r="E70">
        <f>E15+(10/0.017)*(E16*E50-E31*E51)</f>
        <v>-0.20890084276723786</v>
      </c>
      <c r="F70">
        <f>F15+(10/0.017)*(F16*F50-F31*F51)</f>
        <v>-0.41048266337500317</v>
      </c>
    </row>
    <row r="71" spans="1:6" ht="12.75">
      <c r="A71" t="s">
        <v>75</v>
      </c>
      <c r="B71">
        <f>B16+(11/0.017)*(B17*B50-B32*B51)</f>
        <v>0.022662975679610207</v>
      </c>
      <c r="C71">
        <f>C16+(11/0.017)*(C17*C50-C32*C51)</f>
        <v>0.012168437309105993</v>
      </c>
      <c r="D71">
        <f>D16+(11/0.017)*(D17*D50-D32*D51)</f>
        <v>0.025163064850874623</v>
      </c>
      <c r="E71">
        <f>E16+(11/0.017)*(E17*E50-E32*E51)</f>
        <v>-0.00382673453504359</v>
      </c>
      <c r="F71">
        <f>F16+(11/0.017)*(F17*F50-F32*F51)</f>
        <v>-0.02901042063265902</v>
      </c>
    </row>
    <row r="72" spans="1:6" ht="12.75">
      <c r="A72" t="s">
        <v>76</v>
      </c>
      <c r="B72">
        <f>B17+(12/0.017)*(B18*B50-B33*B51)</f>
        <v>-0.05178952545733747</v>
      </c>
      <c r="C72">
        <f>C17+(12/0.017)*(C18*C50-C33*C51)</f>
        <v>-0.03197556737917088</v>
      </c>
      <c r="D72">
        <f>D17+(12/0.017)*(D18*D50-D33*D51)</f>
        <v>-0.05349894041323503</v>
      </c>
      <c r="E72">
        <f>E17+(12/0.017)*(E18*E50-E33*E51)</f>
        <v>-0.038629454864969034</v>
      </c>
      <c r="F72">
        <f>F17+(12/0.017)*(F18*F50-F33*F51)</f>
        <v>-0.06538510108806067</v>
      </c>
    </row>
    <row r="73" spans="1:6" ht="12.75">
      <c r="A73" t="s">
        <v>77</v>
      </c>
      <c r="B73">
        <f>B18+(13/0.017)*(B19*B50-B34*B51)</f>
        <v>0.019400876594804925</v>
      </c>
      <c r="C73">
        <f>C18+(13/0.017)*(C19*C50-C34*C51)</f>
        <v>0.008258817827253719</v>
      </c>
      <c r="D73">
        <f>D18+(13/0.017)*(D19*D50-D34*D51)</f>
        <v>0.009531995865093087</v>
      </c>
      <c r="E73">
        <f>E18+(13/0.017)*(E19*E50-E34*E51)</f>
        <v>0.01924200054859688</v>
      </c>
      <c r="F73">
        <f>F18+(13/0.017)*(F19*F50-F34*F51)</f>
        <v>-0.020669558445948786</v>
      </c>
    </row>
    <row r="74" spans="1:6" ht="12.75">
      <c r="A74" t="s">
        <v>78</v>
      </c>
      <c r="B74">
        <f>B19+(14/0.017)*(B20*B50-B35*B51)</f>
        <v>-0.2073786991673359</v>
      </c>
      <c r="C74">
        <f>C19+(14/0.017)*(C20*C50-C35*C51)</f>
        <v>-0.19351843375321315</v>
      </c>
      <c r="D74">
        <f>D19+(14/0.017)*(D20*D50-D35*D51)</f>
        <v>-0.2061008354406281</v>
      </c>
      <c r="E74">
        <f>E19+(14/0.017)*(E20*E50-E35*E51)</f>
        <v>-0.20378047754173076</v>
      </c>
      <c r="F74">
        <f>F19+(14/0.017)*(F20*F50-F35*F51)</f>
        <v>-0.15382901370409666</v>
      </c>
    </row>
    <row r="75" spans="1:6" ht="12.75">
      <c r="A75" t="s">
        <v>79</v>
      </c>
      <c r="B75" s="50">
        <f>B20</f>
        <v>-0.008550218</v>
      </c>
      <c r="C75" s="50">
        <f>C20</f>
        <v>-0.00441066</v>
      </c>
      <c r="D75" s="50">
        <f>D20</f>
        <v>-0.005015068</v>
      </c>
      <c r="E75" s="50">
        <f>E20</f>
        <v>-0.004953222</v>
      </c>
      <c r="F75" s="50">
        <f>F20</f>
        <v>-0.00432149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21.15688719487275</v>
      </c>
      <c r="C82">
        <f>C22+(2/0.017)*(C8*C51+C23*C50)</f>
        <v>18.920101771924013</v>
      </c>
      <c r="D82">
        <f>D22+(2/0.017)*(D8*D51+D23*D50)</f>
        <v>33.806258831917305</v>
      </c>
      <c r="E82">
        <f>E22+(2/0.017)*(E8*E51+E23*E50)</f>
        <v>-16.667828761066243</v>
      </c>
      <c r="F82">
        <f>F22+(2/0.017)*(F8*F51+F23*F50)</f>
        <v>-87.35786936754353</v>
      </c>
    </row>
    <row r="83" spans="1:6" ht="12.75">
      <c r="A83" t="s">
        <v>82</v>
      </c>
      <c r="B83">
        <f>B23+(3/0.017)*(B9*B51+B24*B50)</f>
        <v>0.014430949083150825</v>
      </c>
      <c r="C83">
        <f>C23+(3/0.017)*(C9*C51+C24*C50)</f>
        <v>-4.083826795029306</v>
      </c>
      <c r="D83">
        <f>D23+(3/0.017)*(D9*D51+D24*D50)</f>
        <v>-3.080275588771438</v>
      </c>
      <c r="E83">
        <f>E23+(3/0.017)*(E9*E51+E24*E50)</f>
        <v>-1.7332897406568906</v>
      </c>
      <c r="F83">
        <f>F23+(3/0.017)*(F9*F51+F24*F50)</f>
        <v>3.6017214171516927</v>
      </c>
    </row>
    <row r="84" spans="1:6" ht="12.75">
      <c r="A84" t="s">
        <v>83</v>
      </c>
      <c r="B84">
        <f>B24+(4/0.017)*(B10*B51+B25*B50)</f>
        <v>-1.0683412237708063</v>
      </c>
      <c r="C84">
        <f>C24+(4/0.017)*(C10*C51+C25*C50)</f>
        <v>1.0463617622393437</v>
      </c>
      <c r="D84">
        <f>D24+(4/0.017)*(D10*D51+D25*D50)</f>
        <v>-0.8759146035145975</v>
      </c>
      <c r="E84">
        <f>E24+(4/0.017)*(E10*E51+E25*E50)</f>
        <v>-0.035164372889430084</v>
      </c>
      <c r="F84">
        <f>F24+(4/0.017)*(F10*F51+F25*F50)</f>
        <v>4.156484030857177</v>
      </c>
    </row>
    <row r="85" spans="1:6" ht="12.75">
      <c r="A85" t="s">
        <v>84</v>
      </c>
      <c r="B85">
        <f>B25+(5/0.017)*(B11*B51+B26*B50)</f>
        <v>0.2069904126748961</v>
      </c>
      <c r="C85">
        <f>C25+(5/0.017)*(C11*C51+C26*C50)</f>
        <v>-0.7998223414238901</v>
      </c>
      <c r="D85">
        <f>D25+(5/0.017)*(D11*D51+D26*D50)</f>
        <v>-0.10535427023251684</v>
      </c>
      <c r="E85">
        <f>E25+(5/0.017)*(E11*E51+E26*E50)</f>
        <v>-0.3248305053830145</v>
      </c>
      <c r="F85">
        <f>F25+(5/0.017)*(F11*F51+F26*F50)</f>
        <v>-1.6684818239166195</v>
      </c>
    </row>
    <row r="86" spans="1:6" ht="12.75">
      <c r="A86" t="s">
        <v>85</v>
      </c>
      <c r="B86">
        <f>B26+(6/0.017)*(B12*B51+B27*B50)</f>
        <v>0.9769866907573523</v>
      </c>
      <c r="C86">
        <f>C26+(6/0.017)*(C12*C51+C27*C50)</f>
        <v>0.5366869569877194</v>
      </c>
      <c r="D86">
        <f>D26+(6/0.017)*(D12*D51+D27*D50)</f>
        <v>0.5790116710910203</v>
      </c>
      <c r="E86">
        <f>E26+(6/0.017)*(E12*E51+E27*E50)</f>
        <v>0.2527243798701539</v>
      </c>
      <c r="F86">
        <f>F26+(6/0.017)*(F12*F51+F27*F50)</f>
        <v>1.2910842392105824</v>
      </c>
    </row>
    <row r="87" spans="1:6" ht="12.75">
      <c r="A87" t="s">
        <v>86</v>
      </c>
      <c r="B87">
        <f>B27+(7/0.017)*(B13*B51+B28*B50)</f>
        <v>0.12157825025232598</v>
      </c>
      <c r="C87">
        <f>C27+(7/0.017)*(C13*C51+C28*C50)</f>
        <v>-0.28396703501830994</v>
      </c>
      <c r="D87">
        <f>D27+(7/0.017)*(D13*D51+D28*D50)</f>
        <v>-0.32578173231659235</v>
      </c>
      <c r="E87">
        <f>E27+(7/0.017)*(E13*E51+E28*E50)</f>
        <v>0.28020103163084564</v>
      </c>
      <c r="F87">
        <f>F27+(7/0.017)*(F13*F51+F28*F50)</f>
        <v>0.13948458877077216</v>
      </c>
    </row>
    <row r="88" spans="1:6" ht="12.75">
      <c r="A88" t="s">
        <v>87</v>
      </c>
      <c r="B88">
        <f>B28+(8/0.017)*(B14*B51+B29*B50)</f>
        <v>-0.1204825833934797</v>
      </c>
      <c r="C88">
        <f>C28+(8/0.017)*(C14*C51+C29*C50)</f>
        <v>0.06884122666101773</v>
      </c>
      <c r="D88">
        <f>D28+(8/0.017)*(D14*D51+D29*D50)</f>
        <v>-0.23976435958173586</v>
      </c>
      <c r="E88">
        <f>E28+(8/0.017)*(E14*E51+E29*E50)</f>
        <v>-0.21450939327332655</v>
      </c>
      <c r="F88">
        <f>F28+(8/0.017)*(F14*F51+F29*F50)</f>
        <v>0.4928858750746797</v>
      </c>
    </row>
    <row r="89" spans="1:6" ht="12.75">
      <c r="A89" t="s">
        <v>88</v>
      </c>
      <c r="B89">
        <f>B29+(9/0.017)*(B15*B51+B30*B50)</f>
        <v>0.14542650811664945</v>
      </c>
      <c r="C89">
        <f>C29+(9/0.017)*(C15*C51+C30*C50)</f>
        <v>-0.010713246024794815</v>
      </c>
      <c r="D89">
        <f>D29+(9/0.017)*(D15*D51+D30*D50)</f>
        <v>0.04284328255191418</v>
      </c>
      <c r="E89">
        <f>E29+(9/0.017)*(E15*E51+E30*E50)</f>
        <v>-0.13957883490980943</v>
      </c>
      <c r="F89">
        <f>F29+(9/0.017)*(F15*F51+F30*F50)</f>
        <v>-0.07541159303255976</v>
      </c>
    </row>
    <row r="90" spans="1:6" ht="12.75">
      <c r="A90" t="s">
        <v>89</v>
      </c>
      <c r="B90">
        <f>B30+(10/0.017)*(B16*B51+B31*B50)</f>
        <v>0.23117862816956145</v>
      </c>
      <c r="C90">
        <f>C30+(10/0.017)*(C16*C51+C31*C50)</f>
        <v>0.03786967638479913</v>
      </c>
      <c r="D90">
        <f>D30+(10/0.017)*(D16*D51+D31*D50)</f>
        <v>0.06504847948724157</v>
      </c>
      <c r="E90">
        <f>E30+(10/0.017)*(E16*E51+E31*E50)</f>
        <v>0.0001665709734145433</v>
      </c>
      <c r="F90">
        <f>F30+(10/0.017)*(F16*F51+F31*F50)</f>
        <v>0.19167657681766917</v>
      </c>
    </row>
    <row r="91" spans="1:6" ht="12.75">
      <c r="A91" t="s">
        <v>90</v>
      </c>
      <c r="B91">
        <f>B31+(11/0.017)*(B17*B51+B32*B50)</f>
        <v>0.02529570386911662</v>
      </c>
      <c r="C91">
        <f>C31+(11/0.017)*(C17*C51+C32*C50)</f>
        <v>-0.003571806443884797</v>
      </c>
      <c r="D91">
        <f>D31+(11/0.017)*(D17*D51+D32*D50)</f>
        <v>-0.007659010161996568</v>
      </c>
      <c r="E91">
        <f>E31+(11/0.017)*(E17*E51+E32*E50)</f>
        <v>-0.008370545443787956</v>
      </c>
      <c r="F91">
        <f>F31+(11/0.017)*(F17*F51+F32*F50)</f>
        <v>0.005370171166606648</v>
      </c>
    </row>
    <row r="92" spans="1:6" ht="12.75">
      <c r="A92" t="s">
        <v>91</v>
      </c>
      <c r="B92">
        <f>B32+(12/0.017)*(B18*B51+B33*B50)</f>
        <v>0.006350362989677836</v>
      </c>
      <c r="C92">
        <f>C32+(12/0.017)*(C18*C51+C33*C50)</f>
        <v>0.02851288917564577</v>
      </c>
      <c r="D92">
        <f>D32+(12/0.017)*(D18*D51+D33*D50)</f>
        <v>-0.01626809767027326</v>
      </c>
      <c r="E92">
        <f>E32+(12/0.017)*(E18*E51+E33*E50)</f>
        <v>-0.020721912936370327</v>
      </c>
      <c r="F92">
        <f>F32+(12/0.017)*(F18*F51+F33*F50)</f>
        <v>0.05454429523088945</v>
      </c>
    </row>
    <row r="93" spans="1:6" ht="12.75">
      <c r="A93" t="s">
        <v>92</v>
      </c>
      <c r="B93">
        <f>B33+(13/0.017)*(B19*B51+B34*B50)</f>
        <v>0.12390720613943952</v>
      </c>
      <c r="C93">
        <f>C33+(13/0.017)*(C19*C51+C34*C50)</f>
        <v>0.10695020586966694</v>
      </c>
      <c r="D93">
        <f>D33+(13/0.017)*(D19*D51+D34*D50)</f>
        <v>0.11823665402334053</v>
      </c>
      <c r="E93">
        <f>E33+(13/0.017)*(E19*E51+E34*E50)</f>
        <v>0.12471894661137332</v>
      </c>
      <c r="F93">
        <f>F33+(13/0.017)*(F19*F51+F34*F50)</f>
        <v>0.09036168125959003</v>
      </c>
    </row>
    <row r="94" spans="1:6" ht="12.75">
      <c r="A94" t="s">
        <v>93</v>
      </c>
      <c r="B94">
        <f>B34+(14/0.017)*(B20*B51+B35*B50)</f>
        <v>0.009872456507839893</v>
      </c>
      <c r="C94">
        <f>C34+(14/0.017)*(C20*C51+C35*C50)</f>
        <v>-0.0027312433207864013</v>
      </c>
      <c r="D94">
        <f>D34+(14/0.017)*(D20*D51+D35*D50)</f>
        <v>-0.0010598683566722716</v>
      </c>
      <c r="E94">
        <f>E34+(14/0.017)*(E20*E51+E35*E50)</f>
        <v>0.0010269160058808049</v>
      </c>
      <c r="F94">
        <f>F34+(14/0.017)*(F20*F51+F35*F50)</f>
        <v>-0.03165794513158484</v>
      </c>
    </row>
    <row r="95" spans="1:6" ht="12.75">
      <c r="A95" t="s">
        <v>94</v>
      </c>
      <c r="B95" s="50">
        <f>B35</f>
        <v>-0.002411031</v>
      </c>
      <c r="C95" s="50">
        <f>C35</f>
        <v>-0.004419521</v>
      </c>
      <c r="D95" s="50">
        <f>D35</f>
        <v>-0.0001767587</v>
      </c>
      <c r="E95" s="50">
        <f>E35</f>
        <v>-0.009390808</v>
      </c>
      <c r="F95" s="50">
        <f>F35</f>
        <v>0.002717056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2.6686724647307978</v>
      </c>
      <c r="C103">
        <f>C63*10000/C62</f>
        <v>1.4252523967814057</v>
      </c>
      <c r="D103">
        <f>D63*10000/D62</f>
        <v>1.1254969630447855</v>
      </c>
      <c r="E103">
        <f>E63*10000/E62</f>
        <v>0.9753493147086267</v>
      </c>
      <c r="F103">
        <f>F63*10000/F62</f>
        <v>-4.5655446336481695</v>
      </c>
      <c r="G103">
        <f>AVERAGE(C103:E103)</f>
        <v>1.1753662248449392</v>
      </c>
      <c r="H103">
        <f>STDEV(C103:E103)</f>
        <v>0.22905982465071367</v>
      </c>
      <c r="I103">
        <f>(B103*B4+C103*C4+D103*D4+E103*E4+F103*F4)/SUM(B4:F4)</f>
        <v>0.6271587183653924</v>
      </c>
      <c r="K103">
        <f>(LN(H103)+LN(H123))/2-LN(K114*K115^3)</f>
        <v>-4.532912686321103</v>
      </c>
    </row>
    <row r="104" spans="1:11" ht="12.75">
      <c r="A104" t="s">
        <v>68</v>
      </c>
      <c r="B104">
        <f>B64*10000/B62</f>
        <v>-0.3154846592210483</v>
      </c>
      <c r="C104">
        <f>C64*10000/C62</f>
        <v>0.31321305545462175</v>
      </c>
      <c r="D104">
        <f>D64*10000/D62</f>
        <v>-0.8555024939817749</v>
      </c>
      <c r="E104">
        <f>E64*10000/E62</f>
        <v>-0.3568901488291928</v>
      </c>
      <c r="F104">
        <f>F64*10000/F62</f>
        <v>-0.9783593681199465</v>
      </c>
      <c r="G104">
        <f>AVERAGE(C104:E104)</f>
        <v>-0.299726529118782</v>
      </c>
      <c r="H104">
        <f>STDEV(C104:E104)</f>
        <v>0.5864509940629327</v>
      </c>
      <c r="I104">
        <f>(B104*B4+C104*C4+D104*D4+E104*E4+F104*F4)/SUM(B4:F4)</f>
        <v>-0.3923306226058146</v>
      </c>
      <c r="K104">
        <f>(LN(H104)+LN(H124))/2-LN(K114*K115^4)</f>
        <v>-3.5725840115166956</v>
      </c>
    </row>
    <row r="105" spans="1:11" ht="12.75">
      <c r="A105" t="s">
        <v>69</v>
      </c>
      <c r="B105">
        <f>B65*10000/B62</f>
        <v>0.574017655286833</v>
      </c>
      <c r="C105">
        <f>C65*10000/C62</f>
        <v>0.23870010685789295</v>
      </c>
      <c r="D105">
        <f>D65*10000/D62</f>
        <v>-0.3561043375352717</v>
      </c>
      <c r="E105">
        <f>E65*10000/E62</f>
        <v>-0.3976385413145208</v>
      </c>
      <c r="F105">
        <f>F65*10000/F62</f>
        <v>-0.5124720454609745</v>
      </c>
      <c r="G105">
        <f>AVERAGE(C105:E105)</f>
        <v>-0.17168092399729984</v>
      </c>
      <c r="H105">
        <f>STDEV(C105:E105)</f>
        <v>0.35600662267045274</v>
      </c>
      <c r="I105">
        <f>(B105*B4+C105*C4+D105*D4+E105*E4+F105*F4)/SUM(B4:F4)</f>
        <v>-0.10883038363794928</v>
      </c>
      <c r="K105">
        <f>(LN(H105)+LN(H125))/2-LN(K114*K115^5)</f>
        <v>-3.7301701217025593</v>
      </c>
    </row>
    <row r="106" spans="1:11" ht="12.75">
      <c r="A106" t="s">
        <v>70</v>
      </c>
      <c r="B106">
        <f>B66*10000/B62</f>
        <v>2.8632281150482757</v>
      </c>
      <c r="C106">
        <f>C66*10000/C62</f>
        <v>1.4311919467811816</v>
      </c>
      <c r="D106">
        <f>D66*10000/D62</f>
        <v>2.410402119762689</v>
      </c>
      <c r="E106">
        <f>E66*10000/E62</f>
        <v>1.529005245952265</v>
      </c>
      <c r="F106">
        <f>F66*10000/F62</f>
        <v>14.278219783510133</v>
      </c>
      <c r="G106">
        <f>AVERAGE(C106:E106)</f>
        <v>1.7901997708320454</v>
      </c>
      <c r="H106">
        <f>STDEV(C106:E106)</f>
        <v>0.5393329913773109</v>
      </c>
      <c r="I106">
        <f>(B106*B4+C106*C4+D106*D4+E106*E4+F106*F4)/SUM(B4:F4)</f>
        <v>3.609761918652987</v>
      </c>
      <c r="K106">
        <f>(LN(H106)+LN(H126))/2-LN(K114*K115^6)</f>
        <v>-3.2779087962530515</v>
      </c>
    </row>
    <row r="107" spans="1:11" ht="12.75">
      <c r="A107" t="s">
        <v>71</v>
      </c>
      <c r="B107">
        <f>B67*10000/B62</f>
        <v>0.5528952498756761</v>
      </c>
      <c r="C107">
        <f>C67*10000/C62</f>
        <v>0.4385602881710251</v>
      </c>
      <c r="D107">
        <f>D67*10000/D62</f>
        <v>0.46605931463009875</v>
      </c>
      <c r="E107">
        <f>E67*10000/E62</f>
        <v>0.4462764091350403</v>
      </c>
      <c r="F107">
        <f>F67*10000/F62</f>
        <v>-0.04872239917440252</v>
      </c>
      <c r="G107">
        <f>AVERAGE(C107:E107)</f>
        <v>0.45029867064538803</v>
      </c>
      <c r="H107">
        <f>STDEV(C107:E107)</f>
        <v>0.014183901254324458</v>
      </c>
      <c r="I107">
        <f>(B107*B4+C107*C4+D107*D4+E107*E4+F107*F4)/SUM(B4:F4)</f>
        <v>0.3986940322843047</v>
      </c>
      <c r="K107">
        <f>(LN(H107)+LN(H127))/2-LN(K114*K115^7)</f>
        <v>-4.182826823026141</v>
      </c>
    </row>
    <row r="108" spans="1:9" ht="12.75">
      <c r="A108" t="s">
        <v>72</v>
      </c>
      <c r="B108">
        <f>B68*10000/B62</f>
        <v>-0.0893074681879574</v>
      </c>
      <c r="C108">
        <f>C68*10000/C62</f>
        <v>-0.09009452971103164</v>
      </c>
      <c r="D108">
        <f>D68*10000/D62</f>
        <v>-0.18917579006871296</v>
      </c>
      <c r="E108">
        <f>E68*10000/E62</f>
        <v>-0.1849078370156699</v>
      </c>
      <c r="F108">
        <f>F68*10000/F62</f>
        <v>-0.10514025066894278</v>
      </c>
      <c r="G108">
        <f>AVERAGE(C108:E108)</f>
        <v>-0.15472605226513816</v>
      </c>
      <c r="H108">
        <f>STDEV(C108:E108)</f>
        <v>0.056013205019550816</v>
      </c>
      <c r="I108">
        <f>(B108*B4+C108*C4+D108*D4+E108*E4+F108*F4)/SUM(B4:F4)</f>
        <v>-0.13861822059458886</v>
      </c>
    </row>
    <row r="109" spans="1:9" ht="12.75">
      <c r="A109" t="s">
        <v>73</v>
      </c>
      <c r="B109">
        <f>B69*10000/B62</f>
        <v>0.04027995577502651</v>
      </c>
      <c r="C109">
        <f>C69*10000/C62</f>
        <v>0.05175651139568033</v>
      </c>
      <c r="D109">
        <f>D69*10000/D62</f>
        <v>-0.025473012304582182</v>
      </c>
      <c r="E109">
        <f>E69*10000/E62</f>
        <v>0.044796674324967777</v>
      </c>
      <c r="F109">
        <f>F69*10000/F62</f>
        <v>0.09933953995104351</v>
      </c>
      <c r="G109">
        <f>AVERAGE(C109:E109)</f>
        <v>0.02369339113868864</v>
      </c>
      <c r="H109">
        <f>STDEV(C109:E109)</f>
        <v>0.04272132083249031</v>
      </c>
      <c r="I109">
        <f>(B109*B4+C109*C4+D109*D4+E109*E4+F109*F4)/SUM(B4:F4)</f>
        <v>0.0361894166865678</v>
      </c>
    </row>
    <row r="110" spans="1:11" ht="12.75">
      <c r="A110" t="s">
        <v>74</v>
      </c>
      <c r="B110">
        <f>B70*10000/B62</f>
        <v>-0.3473107827292334</v>
      </c>
      <c r="C110">
        <f>C70*10000/C62</f>
        <v>-0.21248077483908226</v>
      </c>
      <c r="D110">
        <f>D70*10000/D62</f>
        <v>-0.13050832350819563</v>
      </c>
      <c r="E110">
        <f>E70*10000/E62</f>
        <v>-0.2089007535863122</v>
      </c>
      <c r="F110">
        <f>F70*10000/F62</f>
        <v>-0.41048422669508333</v>
      </c>
      <c r="G110">
        <f>AVERAGE(C110:E110)</f>
        <v>-0.18396328397786335</v>
      </c>
      <c r="H110">
        <f>STDEV(C110:E110)</f>
        <v>0.04632794768984349</v>
      </c>
      <c r="I110">
        <f>(B110*B4+C110*C4+D110*D4+E110*E4+F110*F4)/SUM(B4:F4)</f>
        <v>-0.23786274078455907</v>
      </c>
      <c r="K110">
        <f>EXP(AVERAGE(K103:K107))</f>
        <v>0.021083163661225486</v>
      </c>
    </row>
    <row r="111" spans="1:9" ht="12.75">
      <c r="A111" t="s">
        <v>75</v>
      </c>
      <c r="B111">
        <f>B71*10000/B62</f>
        <v>0.022663065987713255</v>
      </c>
      <c r="C111">
        <f>C71*10000/C62</f>
        <v>0.012168475995350356</v>
      </c>
      <c r="D111">
        <f>D71*10000/D62</f>
        <v>0.025163110810908374</v>
      </c>
      <c r="E111">
        <f>E71*10000/E62</f>
        <v>-0.003826732901389443</v>
      </c>
      <c r="F111">
        <f>F71*10000/F62</f>
        <v>-0.02901053111862385</v>
      </c>
      <c r="G111">
        <f>AVERAGE(C111:E111)</f>
        <v>0.011168284634956428</v>
      </c>
      <c r="H111">
        <f>STDEV(C111:E111)</f>
        <v>0.014520779823546612</v>
      </c>
      <c r="I111">
        <f>(B111*B4+C111*C4+D111*D4+E111*E4+F111*F4)/SUM(B4:F4)</f>
        <v>0.007480262723361849</v>
      </c>
    </row>
    <row r="112" spans="1:9" ht="12.75">
      <c r="A112" t="s">
        <v>76</v>
      </c>
      <c r="B112">
        <f>B72*10000/B62</f>
        <v>-0.05178973182978688</v>
      </c>
      <c r="C112">
        <f>C72*10000/C62</f>
        <v>-0.03197566903681038</v>
      </c>
      <c r="D112">
        <f>D72*10000/D62</f>
        <v>-0.05349903812840294</v>
      </c>
      <c r="E112">
        <f>E72*10000/E62</f>
        <v>-0.038629438373841</v>
      </c>
      <c r="F112">
        <f>F72*10000/F62</f>
        <v>-0.06538535010671748</v>
      </c>
      <c r="G112">
        <f>AVERAGE(C112:E112)</f>
        <v>-0.04136804851301811</v>
      </c>
      <c r="H112">
        <f>STDEV(C112:E112)</f>
        <v>0.011019929372914896</v>
      </c>
      <c r="I112">
        <f>(B112*B4+C112*C4+D112*D4+E112*E4+F112*F4)/SUM(B4:F4)</f>
        <v>-0.04607838361439841</v>
      </c>
    </row>
    <row r="113" spans="1:9" ht="12.75">
      <c r="A113" t="s">
        <v>77</v>
      </c>
      <c r="B113">
        <f>B73*10000/B62</f>
        <v>0.019400953903998014</v>
      </c>
      <c r="C113">
        <f>C73*10000/C62</f>
        <v>0.008258844083923864</v>
      </c>
      <c r="D113">
        <f>D73*10000/D62</f>
        <v>0.009532013275168302</v>
      </c>
      <c r="E113">
        <f>E73*10000/E62</f>
        <v>0.01924199233408037</v>
      </c>
      <c r="F113">
        <f>F73*10000/F62</f>
        <v>-0.020669637165803847</v>
      </c>
      <c r="G113">
        <f>AVERAGE(C113:E113)</f>
        <v>0.012344283231057513</v>
      </c>
      <c r="H113">
        <f>STDEV(C113:E113)</f>
        <v>0.006007414843327101</v>
      </c>
      <c r="I113">
        <f>(B113*B4+C113*C4+D113*D4+E113*E4+F113*F4)/SUM(B4:F4)</f>
        <v>0.008970057252060811</v>
      </c>
    </row>
    <row r="114" spans="1:11" ht="12.75">
      <c r="A114" t="s">
        <v>78</v>
      </c>
      <c r="B114">
        <f>B74*10000/B62</f>
        <v>-0.2073795255361764</v>
      </c>
      <c r="C114">
        <f>C74*10000/C62</f>
        <v>-0.19351904899255953</v>
      </c>
      <c r="D114">
        <f>D74*10000/D62</f>
        <v>-0.20610121188131245</v>
      </c>
      <c r="E114">
        <f>E74*10000/E62</f>
        <v>-0.20378039054671732</v>
      </c>
      <c r="F114">
        <f>F74*10000/F62</f>
        <v>-0.15382959956071737</v>
      </c>
      <c r="G114">
        <f>AVERAGE(C114:E114)</f>
        <v>-0.20113355047352977</v>
      </c>
      <c r="H114">
        <f>STDEV(C114:E114)</f>
        <v>0.00669567229780187</v>
      </c>
      <c r="I114">
        <f>(B114*B4+C114*C4+D114*D4+E114*E4+F114*F4)/SUM(B4:F4)</f>
        <v>-0.19573611749358558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-0.008550252071164314</v>
      </c>
      <c r="C115">
        <f>C75*10000/C62</f>
        <v>-0.004410674022496581</v>
      </c>
      <c r="D115">
        <f>D75*10000/D62</f>
        <v>-0.0050150771599610745</v>
      </c>
      <c r="E115">
        <f>E75*10000/E62</f>
        <v>-0.004953219885442121</v>
      </c>
      <c r="F115">
        <f>F75*10000/F62</f>
        <v>-0.004321506458361573</v>
      </c>
      <c r="G115">
        <f>AVERAGE(C115:E115)</f>
        <v>-0.004792990355966593</v>
      </c>
      <c r="H115">
        <f>STDEV(C115:E115)</f>
        <v>0.0003325370877529195</v>
      </c>
      <c r="I115">
        <f>(B115*B4+C115*C4+D115*D4+E115*E4+F115*F4)/SUM(B4:F4)</f>
        <v>-0.005275418216926177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21.156971501469375</v>
      </c>
      <c r="C122">
        <f>C82*10000/C62</f>
        <v>18.920161923253385</v>
      </c>
      <c r="D122">
        <f>D82*10000/D62</f>
        <v>33.806320578640374</v>
      </c>
      <c r="E122">
        <f>E82*10000/E62</f>
        <v>-16.66782164547792</v>
      </c>
      <c r="F122">
        <f>F82*10000/F62</f>
        <v>-87.35820206932006</v>
      </c>
      <c r="G122">
        <f>AVERAGE(C122:E122)</f>
        <v>12.019553618805281</v>
      </c>
      <c r="H122">
        <f>STDEV(C122:E122)</f>
        <v>25.934987074292017</v>
      </c>
      <c r="I122">
        <f>(B122*B4+C122*C4+D122*D4+E122*E4+F122*F4)/SUM(B4:F4)</f>
        <v>0.10001726277954547</v>
      </c>
    </row>
    <row r="123" spans="1:9" ht="12.75">
      <c r="A123" t="s">
        <v>82</v>
      </c>
      <c r="B123">
        <f>B83*10000/B62</f>
        <v>0.014431006588028176</v>
      </c>
      <c r="C123">
        <f>C83*10000/C62</f>
        <v>-4.083839778448401</v>
      </c>
      <c r="D123">
        <f>D83*10000/D62</f>
        <v>-3.080281214857563</v>
      </c>
      <c r="E123">
        <f>E83*10000/E62</f>
        <v>-1.7332890007059096</v>
      </c>
      <c r="F123">
        <f>F83*10000/F62</f>
        <v>3.6017351342801294</v>
      </c>
      <c r="G123">
        <f>AVERAGE(C123:E123)</f>
        <v>-2.965803331337291</v>
      </c>
      <c r="H123">
        <f>STDEV(C123:E123)</f>
        <v>1.1794495025425702</v>
      </c>
      <c r="I123">
        <f>(B123*B4+C123*C4+D123*D4+E123*E4+F123*F4)/SUM(B4:F4)</f>
        <v>-1.6581746685119283</v>
      </c>
    </row>
    <row r="124" spans="1:9" ht="12.75">
      <c r="A124" t="s">
        <v>83</v>
      </c>
      <c r="B124">
        <f>B84*10000/B62</f>
        <v>-1.0683454809288553</v>
      </c>
      <c r="C124">
        <f>C84*10000/C62</f>
        <v>1.046365088862623</v>
      </c>
      <c r="D124">
        <f>D84*10000/D62</f>
        <v>-0.8759162033620318</v>
      </c>
      <c r="E124">
        <f>E84*10000/E62</f>
        <v>-0.03516435787756472</v>
      </c>
      <c r="F124">
        <f>F84*10000/F62</f>
        <v>4.15649986079478</v>
      </c>
      <c r="G124">
        <f>AVERAGE(C124:E124)</f>
        <v>0.04509484254100884</v>
      </c>
      <c r="H124">
        <f>STDEV(C124:E124)</f>
        <v>0.9636506089076547</v>
      </c>
      <c r="I124">
        <f>(B124*B4+C124*C4+D124*D4+E124*E4+F124*F4)/SUM(B4:F4)</f>
        <v>0.4314969080827241</v>
      </c>
    </row>
    <row r="125" spans="1:9" ht="12.75">
      <c r="A125" t="s">
        <v>84</v>
      </c>
      <c r="B125">
        <f>B85*10000/B62</f>
        <v>0.206991237496481</v>
      </c>
      <c r="C125">
        <f>C85*10000/C62</f>
        <v>-0.7998248842419825</v>
      </c>
      <c r="D125">
        <f>D85*10000/D62</f>
        <v>-0.10535446266081779</v>
      </c>
      <c r="E125">
        <f>E85*10000/E62</f>
        <v>-0.32483036671107435</v>
      </c>
      <c r="F125">
        <f>F85*10000/F62</f>
        <v>-1.6684881783168692</v>
      </c>
      <c r="G125">
        <f>AVERAGE(C125:E125)</f>
        <v>-0.4100032378712915</v>
      </c>
      <c r="H125">
        <f>STDEV(C125:E125)</f>
        <v>0.35498324622302446</v>
      </c>
      <c r="I125">
        <f>(B125*B4+C125*C4+D125*D4+E125*E4+F125*F4)/SUM(B4:F4)</f>
        <v>-0.4882024066848428</v>
      </c>
    </row>
    <row r="126" spans="1:9" ht="12.75">
      <c r="A126" t="s">
        <v>85</v>
      </c>
      <c r="B126">
        <f>B86*10000/B62</f>
        <v>0.9769905838831269</v>
      </c>
      <c r="C126">
        <f>C86*10000/C62</f>
        <v>0.5366886632382623</v>
      </c>
      <c r="D126">
        <f>D86*10000/D62</f>
        <v>0.5790127286488378</v>
      </c>
      <c r="E126">
        <f>E86*10000/E62</f>
        <v>0.25272427198071773</v>
      </c>
      <c r="F126">
        <f>F86*10000/F62</f>
        <v>1.2910891562950209</v>
      </c>
      <c r="G126">
        <f>AVERAGE(C126:E126)</f>
        <v>0.4561418879559393</v>
      </c>
      <c r="H126">
        <f>STDEV(C126:E126)</f>
        <v>0.17743132895574465</v>
      </c>
      <c r="I126">
        <f>(B126*B4+C126*C4+D126*D4+E126*E4+F126*F4)/SUM(B4:F4)</f>
        <v>0.6429608955233952</v>
      </c>
    </row>
    <row r="127" spans="1:9" ht="12.75">
      <c r="A127" t="s">
        <v>86</v>
      </c>
      <c r="B127">
        <f>B87*10000/B62</f>
        <v>0.12157873472097244</v>
      </c>
      <c r="C127">
        <f>C87*10000/C62</f>
        <v>-0.2839679378144397</v>
      </c>
      <c r="D127">
        <f>D87*10000/D62</f>
        <v>-0.325782327352988</v>
      </c>
      <c r="E127">
        <f>E87*10000/E62</f>
        <v>0.2802009120114748</v>
      </c>
      <c r="F127">
        <f>F87*10000/F62</f>
        <v>0.1394851199967604</v>
      </c>
      <c r="G127">
        <f>AVERAGE(C127:E127)</f>
        <v>-0.10984978438531763</v>
      </c>
      <c r="H127">
        <f>STDEV(C127:E127)</f>
        <v>0.3384402016794657</v>
      </c>
      <c r="I127">
        <f>(B127*B4+C127*C4+D127*D4+E127*E4+F127*F4)/SUM(B4:F4)</f>
        <v>-0.04299873376185645</v>
      </c>
    </row>
    <row r="128" spans="1:9" ht="12.75">
      <c r="A128" t="s">
        <v>87</v>
      </c>
      <c r="B128">
        <f>B88*10000/B62</f>
        <v>-0.1204830634960801</v>
      </c>
      <c r="C128">
        <f>C88*10000/C62</f>
        <v>0.06884144552301695</v>
      </c>
      <c r="D128">
        <f>D88*10000/D62</f>
        <v>-0.23976479750844013</v>
      </c>
      <c r="E128">
        <f>E88*10000/E62</f>
        <v>-0.2145093016980796</v>
      </c>
      <c r="F128">
        <f>F88*10000/F62</f>
        <v>0.4928877522267605</v>
      </c>
      <c r="G128">
        <f>AVERAGE(C128:E128)</f>
        <v>-0.12847755122783425</v>
      </c>
      <c r="H128">
        <f>STDEV(C128:E128)</f>
        <v>0.1713492044808747</v>
      </c>
      <c r="I128">
        <f>(B128*B4+C128*C4+D128*D4+E128*E4+F128*F4)/SUM(B4:F4)</f>
        <v>-0.04450285790725109</v>
      </c>
    </row>
    <row r="129" spans="1:9" ht="12.75">
      <c r="A129" t="s">
        <v>88</v>
      </c>
      <c r="B129">
        <f>B89*10000/B62</f>
        <v>0.14542708761654685</v>
      </c>
      <c r="C129">
        <f>C89*10000/C62</f>
        <v>-0.010713280084653373</v>
      </c>
      <c r="D129">
        <f>D89*10000/D62</f>
        <v>0.04284336080465182</v>
      </c>
      <c r="E129">
        <f>E89*10000/E62</f>
        <v>-0.1395787753228325</v>
      </c>
      <c r="F129">
        <f>F89*10000/F62</f>
        <v>-0.07541188023703435</v>
      </c>
      <c r="G129">
        <f>AVERAGE(C129:E129)</f>
        <v>-0.035816231534278015</v>
      </c>
      <c r="H129">
        <f>STDEV(C129:E129)</f>
        <v>0.09376607897283679</v>
      </c>
      <c r="I129">
        <f>(B129*B4+C129*C4+D129*D4+E129*E4+F129*F4)/SUM(B4:F4)</f>
        <v>-0.0148032796254552</v>
      </c>
    </row>
    <row r="130" spans="1:9" ht="12.75">
      <c r="A130" t="s">
        <v>89</v>
      </c>
      <c r="B130">
        <f>B90*10000/B62</f>
        <v>0.23117954937707058</v>
      </c>
      <c r="C130">
        <f>C90*10000/C62</f>
        <v>0.03786979678115877</v>
      </c>
      <c r="D130">
        <f>D90*10000/D62</f>
        <v>0.06504859829750298</v>
      </c>
      <c r="E130">
        <f>E90*10000/E62</f>
        <v>0.00016657090230447305</v>
      </c>
      <c r="F130">
        <f>F90*10000/F62</f>
        <v>0.19167730681644418</v>
      </c>
      <c r="G130">
        <f>AVERAGE(C130:E130)</f>
        <v>0.03436165532698874</v>
      </c>
      <c r="H130">
        <f>STDEV(C130:E130)</f>
        <v>0.03258296582686531</v>
      </c>
      <c r="I130">
        <f>(B130*B4+C130*C4+D130*D4+E130*E4+F130*F4)/SUM(B4:F4)</f>
        <v>0.0838813709401239</v>
      </c>
    </row>
    <row r="131" spans="1:9" ht="12.75">
      <c r="A131" t="s">
        <v>90</v>
      </c>
      <c r="B131">
        <f>B91*10000/B62</f>
        <v>0.025295804668193672</v>
      </c>
      <c r="C131">
        <f>C91*10000/C62</f>
        <v>-0.0035718177994741294</v>
      </c>
      <c r="D131">
        <f>D91*10000/D62</f>
        <v>-0.007659024151086038</v>
      </c>
      <c r="E131">
        <f>E91*10000/E62</f>
        <v>-0.00837054187035579</v>
      </c>
      <c r="F131">
        <f>F91*10000/F62</f>
        <v>0.005370191618862413</v>
      </c>
      <c r="G131">
        <f>AVERAGE(C131:E131)</f>
        <v>-0.006533794606971986</v>
      </c>
      <c r="H131">
        <f>STDEV(C131:E131)</f>
        <v>0.002589699658710468</v>
      </c>
      <c r="I131">
        <f>(B131*B4+C131*C4+D131*D4+E131*E4+F131*F4)/SUM(B4:F4)</f>
        <v>-0.0003280042872251637</v>
      </c>
    </row>
    <row r="132" spans="1:9" ht="12.75">
      <c r="A132" t="s">
        <v>91</v>
      </c>
      <c r="B132">
        <f>B92*10000/B62</f>
        <v>0.006350388294794136</v>
      </c>
      <c r="C132">
        <f>C92*10000/C62</f>
        <v>0.028512979824639562</v>
      </c>
      <c r="D132">
        <f>D92*10000/D62</f>
        <v>-0.016268127383756985</v>
      </c>
      <c r="E132">
        <f>E92*10000/E62</f>
        <v>-0.020721904090071033</v>
      </c>
      <c r="F132">
        <f>F92*10000/F62</f>
        <v>0.05454450296242016</v>
      </c>
      <c r="G132">
        <f>AVERAGE(C132:E132)</f>
        <v>-0.0028256838830628185</v>
      </c>
      <c r="H132">
        <f>STDEV(C132:E132)</f>
        <v>0.027231285573321235</v>
      </c>
      <c r="I132">
        <f>(B132*B4+C132*C4+D132*D4+E132*E4+F132*F4)/SUM(B4:F4)</f>
        <v>0.0061528454382080945</v>
      </c>
    </row>
    <row r="133" spans="1:9" ht="12.75">
      <c r="A133" t="s">
        <v>92</v>
      </c>
      <c r="B133">
        <f>B93*10000/B62</f>
        <v>0.12390769988857903</v>
      </c>
      <c r="C133">
        <f>C93*10000/C62</f>
        <v>0.10695054588882418</v>
      </c>
      <c r="D133">
        <f>D93*10000/D62</f>
        <v>0.11823686998115975</v>
      </c>
      <c r="E133">
        <f>E93*10000/E62</f>
        <v>0.12471889336816491</v>
      </c>
      <c r="F133">
        <f>F93*10000/F62</f>
        <v>0.09036202540136115</v>
      </c>
      <c r="G133">
        <f>AVERAGE(C133:E133)</f>
        <v>0.11663543641271627</v>
      </c>
      <c r="H133">
        <f>STDEV(C133:E133)</f>
        <v>0.00899177319232707</v>
      </c>
      <c r="I133">
        <f>(B133*B4+C133*C4+D133*D4+E133*E4+F133*F4)/SUM(B4:F4)</f>
        <v>0.11418978483387578</v>
      </c>
    </row>
    <row r="134" spans="1:9" ht="12.75">
      <c r="A134" t="s">
        <v>93</v>
      </c>
      <c r="B134">
        <f>B94*10000/B62</f>
        <v>0.009872495847899745</v>
      </c>
      <c r="C134">
        <f>C94*10000/C62</f>
        <v>-0.0027312520040333817</v>
      </c>
      <c r="D134">
        <f>D94*10000/D62</f>
        <v>-0.0010598702925090123</v>
      </c>
      <c r="E134">
        <f>E94*10000/E62</f>
        <v>0.00102691556748468</v>
      </c>
      <c r="F134">
        <f>F94*10000/F62</f>
        <v>-0.03165806570062645</v>
      </c>
      <c r="G134">
        <f>AVERAGE(C134:E134)</f>
        <v>-0.0009214022430192381</v>
      </c>
      <c r="H134">
        <f>STDEV(C134:E134)</f>
        <v>0.0018829062442006024</v>
      </c>
      <c r="I134">
        <f>(B134*B4+C134*C4+D134*D4+E134*E4+F134*F4)/SUM(B4:F4)</f>
        <v>-0.003450325130320207</v>
      </c>
    </row>
    <row r="135" spans="1:9" ht="12.75">
      <c r="A135" t="s">
        <v>94</v>
      </c>
      <c r="B135">
        <f>B95*10000/B62</f>
        <v>-0.0024110406075484123</v>
      </c>
      <c r="C135">
        <f>C95*10000/C62</f>
        <v>-0.004419535050667726</v>
      </c>
      <c r="D135">
        <f>D95*10000/D62</f>
        <v>-0.0001767590228476287</v>
      </c>
      <c r="E135">
        <f>E95*10000/E62</f>
        <v>-0.009390803991012102</v>
      </c>
      <c r="F135">
        <f>F95*10000/F62</f>
        <v>0.0027170663478869694</v>
      </c>
      <c r="G135">
        <f>AVERAGE(C135:E135)</f>
        <v>-0.004662366021509152</v>
      </c>
      <c r="H135">
        <f>STDEV(C135:E135)</f>
        <v>0.004611819741613835</v>
      </c>
      <c r="I135">
        <f>(B135*B4+C135*C4+D135*D4+E135*E4+F135*F4)/SUM(B4:F4)</f>
        <v>-0.0033532262155084006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2005-02-10T07:53:48Z</cp:lastPrinted>
  <dcterms:created xsi:type="dcterms:W3CDTF">2005-02-10T07:53:48Z</dcterms:created>
  <dcterms:modified xsi:type="dcterms:W3CDTF">2005-02-11T16:11:57Z</dcterms:modified>
  <cp:category/>
  <cp:version/>
  <cp:contentType/>
  <cp:contentStatus/>
</cp:coreProperties>
</file>