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<sst xmlns="http://schemas.openxmlformats.org/spreadsheetml/2006/main" count="204" uniqueCount="98">
  <si>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15/02/2005       08:00:30</t>
  </si>
  <si>
    <t>LISSNER</t>
  </si>
  <si>
    <t>HCMQAP490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</si>
  <si>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</si>
  <si>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</si>
  <si>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</si>
  <si>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</si>
  <si>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</si>
  <si>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</si>
  <si>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</si>
  <si>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</si>
  <si>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</si>
  <si>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</si>
  <si>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</si>
  <si>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</si>
  <si>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</si>
  <si>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</si>
  <si>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</si>
  <si>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</si>
  <si>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</si>
  <si>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</si>
  <si>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</si>
  <si>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</si>
  <si>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</si>
  <si>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</si>
  <si>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</si>
  <si>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</si>
  <si>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</si>
  <si>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</si>
  <si>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</si>
  <si>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</si>
  <si>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</si>
  <si>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</si>
  <si>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</si>
  <si>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a6*!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</si>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</sst>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948787"/>
        <c:axId val="8539084"/>
      </c:lineChart>
      <c:catAx>
        <c:axId val="9487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39084"/>
        <c:crosses val="autoZero"/>
        <c:auto val="1"/>
        <c:lblOffset val="100"/>
        <c:noMultiLvlLbl val="0"/>
      </c:catAx>
      <c:valAx>
        <c:axId val="8539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4878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-0.002265</v>
      </c>
      <c r="C4" s="12">
        <v>-0.003761</v>
      </c>
      <c r="D4" s="12">
        <v>-0.003759</v>
      </c>
      <c r="E4" s="12">
        <v>-0.003761</v>
      </c>
      <c r="F4" s="24">
        <v>-0.002086</v>
      </c>
      <c r="G4" s="34">
        <v>-0.011723</v>
      </c>
    </row>
    <row r="5" spans="1:7" ht="12.75" thickBot="1">
      <c r="A5" s="44" t="s">
        <v>13</v>
      </c>
      <c r="B5" s="45">
        <v>0.399321</v>
      </c>
      <c r="C5" s="46">
        <v>0.149447</v>
      </c>
      <c r="D5" s="46">
        <v>0.498593</v>
      </c>
      <c r="E5" s="46">
        <v>0.131064</v>
      </c>
      <c r="F5" s="47">
        <v>-1.878182</v>
      </c>
      <c r="G5" s="48">
        <v>8.02102</v>
      </c>
    </row>
    <row r="6" spans="1:7" ht="12.75" thickTop="1">
      <c r="A6" s="6" t="s">
        <v>14</v>
      </c>
      <c r="B6" s="39">
        <v>76.35569</v>
      </c>
      <c r="C6" s="40">
        <v>-1.070747</v>
      </c>
      <c r="D6" s="40">
        <v>-11.24989</v>
      </c>
      <c r="E6" s="40">
        <v>-20.43631</v>
      </c>
      <c r="F6" s="41">
        <v>-23.8492</v>
      </c>
      <c r="G6" s="42">
        <v>0.002989837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-1.073675</v>
      </c>
      <c r="C8" s="13">
        <v>-1.903234</v>
      </c>
      <c r="D8" s="13">
        <v>-1.546535</v>
      </c>
      <c r="E8" s="13">
        <v>-1.42581</v>
      </c>
      <c r="F8" s="25">
        <v>-6.954105</v>
      </c>
      <c r="G8" s="35">
        <v>-2.256344</v>
      </c>
    </row>
    <row r="9" spans="1:7" ht="12">
      <c r="A9" s="20" t="s">
        <v>17</v>
      </c>
      <c r="B9" s="29">
        <v>-0.5851488</v>
      </c>
      <c r="C9" s="13">
        <v>0.3409901</v>
      </c>
      <c r="D9" s="13">
        <v>0.1824445</v>
      </c>
      <c r="E9" s="13">
        <v>0.01910413</v>
      </c>
      <c r="F9" s="25">
        <v>-1.233126</v>
      </c>
      <c r="G9" s="35">
        <v>-0.118854</v>
      </c>
    </row>
    <row r="10" spans="1:7" ht="12">
      <c r="A10" s="20" t="s">
        <v>18</v>
      </c>
      <c r="B10" s="29">
        <v>0.02412729</v>
      </c>
      <c r="C10" s="13">
        <v>0.3832724</v>
      </c>
      <c r="D10" s="13">
        <v>0.2436255</v>
      </c>
      <c r="E10" s="13">
        <v>-0.4380176</v>
      </c>
      <c r="F10" s="25">
        <v>-0.9240026</v>
      </c>
      <c r="G10" s="35">
        <v>-0.07437434</v>
      </c>
    </row>
    <row r="11" spans="1:7" ht="12">
      <c r="A11" s="21" t="s">
        <v>19</v>
      </c>
      <c r="B11" s="31">
        <v>3.057203</v>
      </c>
      <c r="C11" s="15">
        <v>1.661556</v>
      </c>
      <c r="D11" s="15">
        <v>2.346083</v>
      </c>
      <c r="E11" s="15">
        <v>1.573106</v>
      </c>
      <c r="F11" s="27">
        <v>12.86042</v>
      </c>
      <c r="G11" s="37">
        <v>3.501264</v>
      </c>
    </row>
    <row r="12" spans="1:7" ht="12">
      <c r="A12" s="20" t="s">
        <v>20</v>
      </c>
      <c r="B12" s="29">
        <v>-0.08260524</v>
      </c>
      <c r="C12" s="13">
        <v>-0.1431138</v>
      </c>
      <c r="D12" s="13">
        <v>0.01405081</v>
      </c>
      <c r="E12" s="13">
        <v>-0.5603826</v>
      </c>
      <c r="F12" s="25">
        <v>-0.4920222</v>
      </c>
      <c r="G12" s="35">
        <v>-0.2434938</v>
      </c>
    </row>
    <row r="13" spans="1:7" ht="12">
      <c r="A13" s="20" t="s">
        <v>21</v>
      </c>
      <c r="B13" s="29">
        <v>-0.134043</v>
      </c>
      <c r="C13" s="13">
        <v>-0.1070147</v>
      </c>
      <c r="D13" s="13">
        <v>-0.03973996</v>
      </c>
      <c r="E13" s="13">
        <v>0.003749755</v>
      </c>
      <c r="F13" s="25">
        <v>-0.1156859</v>
      </c>
      <c r="G13" s="35">
        <v>-0.0692751</v>
      </c>
    </row>
    <row r="14" spans="1:7" ht="12">
      <c r="A14" s="20" t="s">
        <v>22</v>
      </c>
      <c r="B14" s="29">
        <v>-0.1104792</v>
      </c>
      <c r="C14" s="13">
        <v>-0.0593305</v>
      </c>
      <c r="D14" s="13">
        <v>0.02769661</v>
      </c>
      <c r="E14" s="13">
        <v>-0.026038</v>
      </c>
      <c r="F14" s="25">
        <v>0.09542459</v>
      </c>
      <c r="G14" s="35">
        <v>-0.0171587</v>
      </c>
    </row>
    <row r="15" spans="1:7" ht="12">
      <c r="A15" s="21" t="s">
        <v>23</v>
      </c>
      <c r="B15" s="31">
        <v>-0.3518128</v>
      </c>
      <c r="C15" s="15">
        <v>-0.1534543</v>
      </c>
      <c r="D15" s="15">
        <v>-0.1035387</v>
      </c>
      <c r="E15" s="15">
        <v>-0.1356727</v>
      </c>
      <c r="F15" s="27">
        <v>-0.4635342</v>
      </c>
      <c r="G15" s="37">
        <v>-0.2073009</v>
      </c>
    </row>
    <row r="16" spans="1:7" ht="12">
      <c r="A16" s="20" t="s">
        <v>24</v>
      </c>
      <c r="B16" s="29">
        <v>-0.00085319</v>
      </c>
      <c r="C16" s="13">
        <v>-0.02004451</v>
      </c>
      <c r="D16" s="13">
        <v>5.384386E-05</v>
      </c>
      <c r="E16" s="13">
        <v>-0.009061989</v>
      </c>
      <c r="F16" s="25">
        <v>-0.02983642</v>
      </c>
      <c r="G16" s="35">
        <v>-0.01109339</v>
      </c>
    </row>
    <row r="17" spans="1:7" ht="12">
      <c r="A17" s="20" t="s">
        <v>25</v>
      </c>
      <c r="B17" s="29">
        <v>-0.02963477</v>
      </c>
      <c r="C17" s="13">
        <v>-0.05162612</v>
      </c>
      <c r="D17" s="13">
        <v>-0.03897891</v>
      </c>
      <c r="E17" s="13">
        <v>-0.04137047</v>
      </c>
      <c r="F17" s="25">
        <v>-0.04419381</v>
      </c>
      <c r="G17" s="35">
        <v>-0.04194298</v>
      </c>
    </row>
    <row r="18" spans="1:7" ht="12">
      <c r="A18" s="20" t="s">
        <v>26</v>
      </c>
      <c r="B18" s="29">
        <v>0.02278117</v>
      </c>
      <c r="C18" s="13">
        <v>0.04367762</v>
      </c>
      <c r="D18" s="13">
        <v>0.03844138</v>
      </c>
      <c r="E18" s="13">
        <v>0.04360381</v>
      </c>
      <c r="F18" s="25">
        <v>-0.01185767</v>
      </c>
      <c r="G18" s="35">
        <v>0.03195516</v>
      </c>
    </row>
    <row r="19" spans="1:7" ht="12">
      <c r="A19" s="21" t="s">
        <v>27</v>
      </c>
      <c r="B19" s="31">
        <v>-0.2191355</v>
      </c>
      <c r="C19" s="15">
        <v>-0.1994185</v>
      </c>
      <c r="D19" s="15">
        <v>-0.2144664</v>
      </c>
      <c r="E19" s="15">
        <v>-0.2075883</v>
      </c>
      <c r="F19" s="27">
        <v>-0.1472122</v>
      </c>
      <c r="G19" s="37">
        <v>-0.2008946</v>
      </c>
    </row>
    <row r="20" spans="1:7" ht="12.75" thickBot="1">
      <c r="A20" s="44" t="s">
        <v>28</v>
      </c>
      <c r="B20" s="45">
        <v>-0.004993591</v>
      </c>
      <c r="C20" s="46">
        <v>0.002738309</v>
      </c>
      <c r="D20" s="46">
        <v>0.002666377</v>
      </c>
      <c r="E20" s="46">
        <v>0.004782629</v>
      </c>
      <c r="F20" s="47">
        <v>-0.0006708727</v>
      </c>
      <c r="G20" s="48">
        <v>0.001637822</v>
      </c>
    </row>
    <row r="21" spans="1:7" ht="12.75" thickTop="1">
      <c r="A21" s="6" t="s">
        <v>29</v>
      </c>
      <c r="B21" s="39">
        <v>-29.4409</v>
      </c>
      <c r="C21" s="40">
        <v>10.99113</v>
      </c>
      <c r="D21" s="40">
        <v>10.26065</v>
      </c>
      <c r="E21" s="40">
        <v>23.72173</v>
      </c>
      <c r="F21" s="41">
        <v>-49.11405</v>
      </c>
      <c r="G21" s="43">
        <v>-0.0001292158</v>
      </c>
    </row>
    <row r="22" spans="1:7" ht="12">
      <c r="A22" s="20" t="s">
        <v>30</v>
      </c>
      <c r="B22" s="29">
        <v>7.986429</v>
      </c>
      <c r="C22" s="13">
        <v>2.988938</v>
      </c>
      <c r="D22" s="13">
        <v>9.971854</v>
      </c>
      <c r="E22" s="13">
        <v>2.621283</v>
      </c>
      <c r="F22" s="25">
        <v>-37.56381</v>
      </c>
      <c r="G22" s="36">
        <v>0</v>
      </c>
    </row>
    <row r="23" spans="1:7" ht="12">
      <c r="A23" s="20" t="s">
        <v>31</v>
      </c>
      <c r="B23" s="29">
        <v>-0.4690017</v>
      </c>
      <c r="C23" s="13">
        <v>3.166624</v>
      </c>
      <c r="D23" s="13">
        <v>4.048086</v>
      </c>
      <c r="E23" s="13">
        <v>2.311553</v>
      </c>
      <c r="F23" s="25">
        <v>9.744826</v>
      </c>
      <c r="G23" s="35">
        <v>3.523693</v>
      </c>
    </row>
    <row r="24" spans="1:7" ht="12">
      <c r="A24" s="20" t="s">
        <v>32</v>
      </c>
      <c r="B24" s="29">
        <v>1.062728</v>
      </c>
      <c r="C24" s="13">
        <v>3.195333</v>
      </c>
      <c r="D24" s="13">
        <v>3.622337</v>
      </c>
      <c r="E24" s="13">
        <v>2.077784</v>
      </c>
      <c r="F24" s="25">
        <v>0.09060792</v>
      </c>
      <c r="G24" s="35">
        <v>2.305879</v>
      </c>
    </row>
    <row r="25" spans="1:7" ht="12">
      <c r="A25" s="20" t="s">
        <v>33</v>
      </c>
      <c r="B25" s="29">
        <v>0.2048287</v>
      </c>
      <c r="C25" s="13">
        <v>1.047316</v>
      </c>
      <c r="D25" s="13">
        <v>1.213996</v>
      </c>
      <c r="E25" s="13">
        <v>-0.01682629</v>
      </c>
      <c r="F25" s="25">
        <v>-0.3491505</v>
      </c>
      <c r="G25" s="35">
        <v>0.5229793</v>
      </c>
    </row>
    <row r="26" spans="1:7" ht="12">
      <c r="A26" s="21" t="s">
        <v>34</v>
      </c>
      <c r="B26" s="50">
        <v>1.914662</v>
      </c>
      <c r="C26" s="51">
        <v>1.314811</v>
      </c>
      <c r="D26" s="51">
        <v>1.613619</v>
      </c>
      <c r="E26" s="51">
        <v>1.348236</v>
      </c>
      <c r="F26" s="52">
        <v>2.159087</v>
      </c>
      <c r="G26" s="49">
        <v>1.59439</v>
      </c>
    </row>
    <row r="27" spans="1:7" ht="12">
      <c r="A27" s="20" t="s">
        <v>35</v>
      </c>
      <c r="B27" s="29">
        <v>-0.05877376</v>
      </c>
      <c r="C27" s="13">
        <v>0.1015526</v>
      </c>
      <c r="D27" s="13">
        <v>0.2080867</v>
      </c>
      <c r="E27" s="13">
        <v>0.02634147</v>
      </c>
      <c r="F27" s="25">
        <v>0.06822358</v>
      </c>
      <c r="G27" s="35">
        <v>0.08138855</v>
      </c>
    </row>
    <row r="28" spans="1:7" ht="12">
      <c r="A28" s="20" t="s">
        <v>36</v>
      </c>
      <c r="B28" s="29">
        <v>0.1155572</v>
      </c>
      <c r="C28" s="13">
        <v>0.4337577</v>
      </c>
      <c r="D28" s="13">
        <v>0.3807346</v>
      </c>
      <c r="E28" s="13">
        <v>0.2140389</v>
      </c>
      <c r="F28" s="25">
        <v>0.2658804</v>
      </c>
      <c r="G28" s="35">
        <v>0.2996349</v>
      </c>
    </row>
    <row r="29" spans="1:7" ht="12">
      <c r="A29" s="20" t="s">
        <v>37</v>
      </c>
      <c r="B29" s="29">
        <v>0.02457845</v>
      </c>
      <c r="C29" s="13">
        <v>0.04672097</v>
      </c>
      <c r="D29" s="13">
        <v>0.0714336</v>
      </c>
      <c r="E29" s="13">
        <v>1.359543E-05</v>
      </c>
      <c r="F29" s="25">
        <v>0.03409842</v>
      </c>
      <c r="G29" s="35">
        <v>0.03653324</v>
      </c>
    </row>
    <row r="30" spans="1:7" ht="12">
      <c r="A30" s="21" t="s">
        <v>38</v>
      </c>
      <c r="B30" s="31">
        <v>0.2242872</v>
      </c>
      <c r="C30" s="15">
        <v>0.2565106</v>
      </c>
      <c r="D30" s="15">
        <v>0.2184696</v>
      </c>
      <c r="E30" s="15">
        <v>0.1993747</v>
      </c>
      <c r="F30" s="27">
        <v>0.298256</v>
      </c>
      <c r="G30" s="37">
        <v>0.234506</v>
      </c>
    </row>
    <row r="31" spans="1:7" ht="12">
      <c r="A31" s="20" t="s">
        <v>39</v>
      </c>
      <c r="B31" s="29">
        <v>-0.03298529</v>
      </c>
      <c r="C31" s="13">
        <v>-0.02525866</v>
      </c>
      <c r="D31" s="13">
        <v>-0.007376848</v>
      </c>
      <c r="E31" s="13">
        <v>-0.01704162</v>
      </c>
      <c r="F31" s="25">
        <v>-0.02961774</v>
      </c>
      <c r="G31" s="35">
        <v>-0.02068353</v>
      </c>
    </row>
    <row r="32" spans="1:7" ht="12">
      <c r="A32" s="20" t="s">
        <v>40</v>
      </c>
      <c r="B32" s="29">
        <v>0.02994442</v>
      </c>
      <c r="C32" s="13">
        <v>0.08178465</v>
      </c>
      <c r="D32" s="13">
        <v>0.06773934</v>
      </c>
      <c r="E32" s="13">
        <v>0.04813575</v>
      </c>
      <c r="F32" s="25">
        <v>0.07068399</v>
      </c>
      <c r="G32" s="35">
        <v>0.0613159</v>
      </c>
    </row>
    <row r="33" spans="1:7" ht="12">
      <c r="A33" s="20" t="s">
        <v>41</v>
      </c>
      <c r="B33" s="29">
        <v>0.1169753</v>
      </c>
      <c r="C33" s="13">
        <v>0.1090518</v>
      </c>
      <c r="D33" s="13">
        <v>0.1117241</v>
      </c>
      <c r="E33" s="13">
        <v>0.1170035</v>
      </c>
      <c r="F33" s="25">
        <v>0.1027514</v>
      </c>
      <c r="G33" s="35">
        <v>0.1119173</v>
      </c>
    </row>
    <row r="34" spans="1:7" ht="12">
      <c r="A34" s="21" t="s">
        <v>42</v>
      </c>
      <c r="B34" s="31">
        <v>0.005822964</v>
      </c>
      <c r="C34" s="15">
        <v>0.01612911</v>
      </c>
      <c r="D34" s="15">
        <v>0.006175367</v>
      </c>
      <c r="E34" s="15">
        <v>0.002622358</v>
      </c>
      <c r="F34" s="27">
        <v>-0.02436423</v>
      </c>
      <c r="G34" s="37">
        <v>0.003574789</v>
      </c>
    </row>
    <row r="35" spans="1:7" ht="12.75" thickBot="1">
      <c r="A35" s="22" t="s">
        <v>43</v>
      </c>
      <c r="B35" s="32">
        <v>-0.007872334</v>
      </c>
      <c r="C35" s="16">
        <v>-0.003590731</v>
      </c>
      <c r="D35" s="16">
        <v>-0.002695609</v>
      </c>
      <c r="E35" s="16">
        <v>-0.003310569</v>
      </c>
      <c r="F35" s="28">
        <v>0.001009666</v>
      </c>
      <c r="G35" s="38">
        <v>-0.003314585</v>
      </c>
    </row>
    <row r="36" spans="1:7" ht="12">
      <c r="A36" s="4" t="s">
        <v>44</v>
      </c>
      <c r="B36" s="3">
        <v>18.96668</v>
      </c>
      <c r="C36" s="3">
        <v>18.97278</v>
      </c>
      <c r="D36" s="3">
        <v>18.98804</v>
      </c>
      <c r="E36" s="3">
        <v>18.99109</v>
      </c>
      <c r="F36" s="3">
        <v>19.00635</v>
      </c>
      <c r="G36" s="3"/>
    </row>
    <row r="37" spans="1:6" ht="12">
      <c r="A37" s="4" t="s">
        <v>45</v>
      </c>
      <c r="B37" s="2">
        <v>-0.07934571</v>
      </c>
      <c r="C37" s="2">
        <v>0.03356934</v>
      </c>
      <c r="D37" s="2">
        <v>0.09714763</v>
      </c>
      <c r="E37" s="2">
        <v>0.1449585</v>
      </c>
      <c r="F37" s="2">
        <v>0.1790365</v>
      </c>
    </row>
    <row r="38" spans="1:7" ht="12">
      <c r="A38" s="4" t="s">
        <v>53</v>
      </c>
      <c r="B38" s="2">
        <v>-0.0001297646</v>
      </c>
      <c r="C38" s="2">
        <v>0</v>
      </c>
      <c r="D38" s="2">
        <v>1.910739E-05</v>
      </c>
      <c r="E38" s="2">
        <v>3.473116E-05</v>
      </c>
      <c r="F38" s="2">
        <v>4.022944E-05</v>
      </c>
      <c r="G38" s="2">
        <v>0.0002581838</v>
      </c>
    </row>
    <row r="39" spans="1:7" ht="12.75" thickBot="1">
      <c r="A39" s="4" t="s">
        <v>54</v>
      </c>
      <c r="B39" s="2">
        <v>5.015316E-05</v>
      </c>
      <c r="C39" s="2">
        <v>-1.868546E-05</v>
      </c>
      <c r="D39" s="2">
        <v>-1.746216E-05</v>
      </c>
      <c r="E39" s="2">
        <v>-4.033604E-05</v>
      </c>
      <c r="F39" s="2">
        <v>8.3645E-05</v>
      </c>
      <c r="G39" s="2">
        <v>0.001047129</v>
      </c>
    </row>
    <row r="40" spans="2:7" ht="12.75" thickBot="1">
      <c r="B40" s="7" t="s">
        <v>46</v>
      </c>
      <c r="C40" s="18">
        <v>-0.003761</v>
      </c>
      <c r="D40" s="17" t="s">
        <v>47</v>
      </c>
      <c r="E40" s="18">
        <v>3.117368</v>
      </c>
      <c r="F40" s="17" t="s">
        <v>48</v>
      </c>
      <c r="G40" s="8">
        <v>55.1375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0.003761</v>
      </c>
      <c r="D4">
        <v>0.003759</v>
      </c>
      <c r="E4">
        <v>0.003761</v>
      </c>
      <c r="F4">
        <v>0.002086</v>
      </c>
      <c r="G4">
        <v>0.011723</v>
      </c>
    </row>
    <row r="5" spans="1:7" ht="12.75">
      <c r="A5" t="s">
        <v>13</v>
      </c>
      <c r="B5">
        <v>0.399321</v>
      </c>
      <c r="C5">
        <v>0.149447</v>
      </c>
      <c r="D5">
        <v>0.498593</v>
      </c>
      <c r="E5">
        <v>0.131064</v>
      </c>
      <c r="F5">
        <v>-1.878182</v>
      </c>
      <c r="G5">
        <v>8.02102</v>
      </c>
    </row>
    <row r="6" spans="1:7" ht="12.75">
      <c r="A6" t="s">
        <v>14</v>
      </c>
      <c r="B6" s="53">
        <v>76.35569</v>
      </c>
      <c r="C6" s="53">
        <v>-1.070747</v>
      </c>
      <c r="D6" s="53">
        <v>-11.24989</v>
      </c>
      <c r="E6" s="53">
        <v>-20.43631</v>
      </c>
      <c r="F6" s="53">
        <v>-23.8492</v>
      </c>
      <c r="G6" s="53">
        <v>0.002989837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-1.073675</v>
      </c>
      <c r="C8" s="53">
        <v>-1.903234</v>
      </c>
      <c r="D8" s="53">
        <v>-1.546535</v>
      </c>
      <c r="E8" s="53">
        <v>-1.42581</v>
      </c>
      <c r="F8" s="53">
        <v>-6.954105</v>
      </c>
      <c r="G8" s="53">
        <v>-2.256344</v>
      </c>
    </row>
    <row r="9" spans="1:7" ht="12.75">
      <c r="A9" t="s">
        <v>17</v>
      </c>
      <c r="B9" s="53">
        <v>-0.5851488</v>
      </c>
      <c r="C9" s="53">
        <v>0.3409901</v>
      </c>
      <c r="D9" s="53">
        <v>0.1824445</v>
      </c>
      <c r="E9" s="53">
        <v>0.01910413</v>
      </c>
      <c r="F9" s="53">
        <v>-1.233126</v>
      </c>
      <c r="G9" s="53">
        <v>-0.118854</v>
      </c>
    </row>
    <row r="10" spans="1:7" ht="12.75">
      <c r="A10" t="s">
        <v>18</v>
      </c>
      <c r="B10" s="53">
        <v>0.02412729</v>
      </c>
      <c r="C10" s="53">
        <v>0.3832724</v>
      </c>
      <c r="D10" s="53">
        <v>0.2436255</v>
      </c>
      <c r="E10" s="53">
        <v>-0.4380176</v>
      </c>
      <c r="F10" s="53">
        <v>-0.9240026</v>
      </c>
      <c r="G10" s="53">
        <v>-0.07437434</v>
      </c>
    </row>
    <row r="11" spans="1:7" ht="12.75">
      <c r="A11" t="s">
        <v>19</v>
      </c>
      <c r="B11" s="53">
        <v>3.057203</v>
      </c>
      <c r="C11" s="53">
        <v>1.661556</v>
      </c>
      <c r="D11" s="53">
        <v>2.346083</v>
      </c>
      <c r="E11" s="53">
        <v>1.573106</v>
      </c>
      <c r="F11" s="53">
        <v>12.86042</v>
      </c>
      <c r="G11" s="53">
        <v>3.501264</v>
      </c>
    </row>
    <row r="12" spans="1:7" ht="12.75">
      <c r="A12" t="s">
        <v>20</v>
      </c>
      <c r="B12" s="53">
        <v>-0.08260524</v>
      </c>
      <c r="C12" s="53">
        <v>-0.1431138</v>
      </c>
      <c r="D12" s="53">
        <v>0.01405081</v>
      </c>
      <c r="E12" s="53">
        <v>-0.5603826</v>
      </c>
      <c r="F12" s="53">
        <v>-0.4920222</v>
      </c>
      <c r="G12" s="53">
        <v>-0.2434938</v>
      </c>
    </row>
    <row r="13" spans="1:7" ht="12.75">
      <c r="A13" t="s">
        <v>21</v>
      </c>
      <c r="B13" s="53">
        <v>-0.134043</v>
      </c>
      <c r="C13" s="53">
        <v>-0.1070147</v>
      </c>
      <c r="D13" s="53">
        <v>-0.03973996</v>
      </c>
      <c r="E13" s="53">
        <v>0.003749755</v>
      </c>
      <c r="F13" s="53">
        <v>-0.1156859</v>
      </c>
      <c r="G13" s="53">
        <v>-0.0692751</v>
      </c>
    </row>
    <row r="14" spans="1:7" ht="12.75">
      <c r="A14" t="s">
        <v>22</v>
      </c>
      <c r="B14" s="53">
        <v>-0.1104792</v>
      </c>
      <c r="C14" s="53">
        <v>-0.0593305</v>
      </c>
      <c r="D14" s="53">
        <v>0.02769661</v>
      </c>
      <c r="E14" s="53">
        <v>-0.026038</v>
      </c>
      <c r="F14" s="53">
        <v>0.09542459</v>
      </c>
      <c r="G14" s="53">
        <v>-0.0171587</v>
      </c>
    </row>
    <row r="15" spans="1:7" ht="12.75">
      <c r="A15" t="s">
        <v>23</v>
      </c>
      <c r="B15" s="53">
        <v>-0.3518128</v>
      </c>
      <c r="C15" s="53">
        <v>-0.1534543</v>
      </c>
      <c r="D15" s="53">
        <v>-0.1035387</v>
      </c>
      <c r="E15" s="53">
        <v>-0.1356727</v>
      </c>
      <c r="F15" s="53">
        <v>-0.4635342</v>
      </c>
      <c r="G15" s="53">
        <v>-0.2073009</v>
      </c>
    </row>
    <row r="16" spans="1:7" ht="12.75">
      <c r="A16" t="s">
        <v>24</v>
      </c>
      <c r="B16" s="53">
        <v>-0.00085319</v>
      </c>
      <c r="C16" s="53">
        <v>-0.02004451</v>
      </c>
      <c r="D16" s="53">
        <v>5.384386E-05</v>
      </c>
      <c r="E16" s="53">
        <v>-0.009061989</v>
      </c>
      <c r="F16" s="53">
        <v>-0.02983642</v>
      </c>
      <c r="G16" s="53">
        <v>-0.01109339</v>
      </c>
    </row>
    <row r="17" spans="1:7" ht="12.75">
      <c r="A17" t="s">
        <v>25</v>
      </c>
      <c r="B17" s="53">
        <v>-0.02963477</v>
      </c>
      <c r="C17" s="53">
        <v>-0.05162612</v>
      </c>
      <c r="D17" s="53">
        <v>-0.03897891</v>
      </c>
      <c r="E17" s="53">
        <v>-0.04137047</v>
      </c>
      <c r="F17" s="53">
        <v>-0.04419381</v>
      </c>
      <c r="G17" s="53">
        <v>-0.04194298</v>
      </c>
    </row>
    <row r="18" spans="1:7" ht="12.75">
      <c r="A18" t="s">
        <v>26</v>
      </c>
      <c r="B18" s="53">
        <v>0.02278117</v>
      </c>
      <c r="C18" s="53">
        <v>0.04367762</v>
      </c>
      <c r="D18" s="53">
        <v>0.03844138</v>
      </c>
      <c r="E18" s="53">
        <v>0.04360381</v>
      </c>
      <c r="F18" s="53">
        <v>-0.01185767</v>
      </c>
      <c r="G18" s="53">
        <v>0.03195516</v>
      </c>
    </row>
    <row r="19" spans="1:7" ht="12.75">
      <c r="A19" t="s">
        <v>27</v>
      </c>
      <c r="B19" s="53">
        <v>-0.2191355</v>
      </c>
      <c r="C19" s="53">
        <v>-0.1994185</v>
      </c>
      <c r="D19" s="53">
        <v>-0.2144664</v>
      </c>
      <c r="E19" s="53">
        <v>-0.2075883</v>
      </c>
      <c r="F19" s="53">
        <v>-0.1472122</v>
      </c>
      <c r="G19" s="53">
        <v>-0.2008946</v>
      </c>
    </row>
    <row r="20" spans="1:7" ht="12.75">
      <c r="A20" t="s">
        <v>28</v>
      </c>
      <c r="B20" s="53">
        <v>-0.004993591</v>
      </c>
      <c r="C20" s="53">
        <v>0.002738309</v>
      </c>
      <c r="D20" s="53">
        <v>0.002666377</v>
      </c>
      <c r="E20" s="53">
        <v>0.004782629</v>
      </c>
      <c r="F20" s="53">
        <v>-0.0006708727</v>
      </c>
      <c r="G20" s="53">
        <v>0.001637822</v>
      </c>
    </row>
    <row r="21" spans="1:7" ht="12.75">
      <c r="A21" t="s">
        <v>29</v>
      </c>
      <c r="B21" s="53">
        <v>-29.4409</v>
      </c>
      <c r="C21" s="53">
        <v>10.99113</v>
      </c>
      <c r="D21" s="53">
        <v>10.26065</v>
      </c>
      <c r="E21" s="53">
        <v>23.72173</v>
      </c>
      <c r="F21" s="53">
        <v>-49.11405</v>
      </c>
      <c r="G21" s="53">
        <v>-0.0001292158</v>
      </c>
    </row>
    <row r="22" spans="1:7" ht="12.75">
      <c r="A22" t="s">
        <v>30</v>
      </c>
      <c r="B22" s="53">
        <v>7.986429</v>
      </c>
      <c r="C22" s="53">
        <v>2.988938</v>
      </c>
      <c r="D22" s="53">
        <v>9.971854</v>
      </c>
      <c r="E22" s="53">
        <v>2.621283</v>
      </c>
      <c r="F22" s="53">
        <v>-37.56381</v>
      </c>
      <c r="G22" s="53">
        <v>0</v>
      </c>
    </row>
    <row r="23" spans="1:7" ht="12.75">
      <c r="A23" t="s">
        <v>31</v>
      </c>
      <c r="B23" s="53">
        <v>-0.4690017</v>
      </c>
      <c r="C23" s="53">
        <v>3.166624</v>
      </c>
      <c r="D23" s="53">
        <v>4.048086</v>
      </c>
      <c r="E23" s="53">
        <v>2.311553</v>
      </c>
      <c r="F23" s="53">
        <v>9.744826</v>
      </c>
      <c r="G23" s="53">
        <v>3.523693</v>
      </c>
    </row>
    <row r="24" spans="1:7" ht="12.75">
      <c r="A24" t="s">
        <v>32</v>
      </c>
      <c r="B24" s="53">
        <v>1.062728</v>
      </c>
      <c r="C24" s="53">
        <v>3.195333</v>
      </c>
      <c r="D24" s="53">
        <v>3.622337</v>
      </c>
      <c r="E24" s="53">
        <v>2.077784</v>
      </c>
      <c r="F24" s="53">
        <v>0.09060792</v>
      </c>
      <c r="G24" s="53">
        <v>2.305879</v>
      </c>
    </row>
    <row r="25" spans="1:7" ht="12.75">
      <c r="A25" t="s">
        <v>33</v>
      </c>
      <c r="B25" s="53">
        <v>0.2048287</v>
      </c>
      <c r="C25" s="53">
        <v>1.047316</v>
      </c>
      <c r="D25" s="53">
        <v>1.213996</v>
      </c>
      <c r="E25" s="53">
        <v>-0.01682629</v>
      </c>
      <c r="F25" s="53">
        <v>-0.3491505</v>
      </c>
      <c r="G25" s="53">
        <v>0.5229793</v>
      </c>
    </row>
    <row r="26" spans="1:7" ht="12.75">
      <c r="A26" t="s">
        <v>34</v>
      </c>
      <c r="B26" s="53">
        <v>1.914662</v>
      </c>
      <c r="C26" s="53">
        <v>1.314811</v>
      </c>
      <c r="D26" s="53">
        <v>1.613619</v>
      </c>
      <c r="E26" s="53">
        <v>1.348236</v>
      </c>
      <c r="F26" s="53">
        <v>2.159087</v>
      </c>
      <c r="G26" s="53">
        <v>1.59439</v>
      </c>
    </row>
    <row r="27" spans="1:7" ht="12.75">
      <c r="A27" t="s">
        <v>35</v>
      </c>
      <c r="B27" s="53">
        <v>-0.05877376</v>
      </c>
      <c r="C27" s="53">
        <v>0.1015526</v>
      </c>
      <c r="D27" s="53">
        <v>0.2080867</v>
      </c>
      <c r="E27" s="53">
        <v>0.02634147</v>
      </c>
      <c r="F27" s="53">
        <v>0.06822358</v>
      </c>
      <c r="G27" s="53">
        <v>0.08138855</v>
      </c>
    </row>
    <row r="28" spans="1:7" ht="12.75">
      <c r="A28" t="s">
        <v>36</v>
      </c>
      <c r="B28" s="53">
        <v>0.1155572</v>
      </c>
      <c r="C28" s="53">
        <v>0.4337577</v>
      </c>
      <c r="D28" s="53">
        <v>0.3807346</v>
      </c>
      <c r="E28" s="53">
        <v>0.2140389</v>
      </c>
      <c r="F28" s="53">
        <v>0.2658804</v>
      </c>
      <c r="G28" s="53">
        <v>0.2996349</v>
      </c>
    </row>
    <row r="29" spans="1:7" ht="12.75">
      <c r="A29" t="s">
        <v>37</v>
      </c>
      <c r="B29" s="53">
        <v>0.02457845</v>
      </c>
      <c r="C29" s="53">
        <v>0.04672097</v>
      </c>
      <c r="D29" s="53">
        <v>0.0714336</v>
      </c>
      <c r="E29" s="53">
        <v>1.359543E-05</v>
      </c>
      <c r="F29" s="53">
        <v>0.03409842</v>
      </c>
      <c r="G29" s="53">
        <v>0.03653324</v>
      </c>
    </row>
    <row r="30" spans="1:7" ht="12.75">
      <c r="A30" t="s">
        <v>38</v>
      </c>
      <c r="B30" s="53">
        <v>0.2242872</v>
      </c>
      <c r="C30" s="53">
        <v>0.2565106</v>
      </c>
      <c r="D30" s="53">
        <v>0.2184696</v>
      </c>
      <c r="E30" s="53">
        <v>0.1993747</v>
      </c>
      <c r="F30" s="53">
        <v>0.298256</v>
      </c>
      <c r="G30" s="53">
        <v>0.234506</v>
      </c>
    </row>
    <row r="31" spans="1:7" ht="12.75">
      <c r="A31" t="s">
        <v>39</v>
      </c>
      <c r="B31" s="53">
        <v>-0.03298529</v>
      </c>
      <c r="C31" s="53">
        <v>-0.02525866</v>
      </c>
      <c r="D31" s="53">
        <v>-0.007376848</v>
      </c>
      <c r="E31" s="53">
        <v>-0.01704162</v>
      </c>
      <c r="F31" s="53">
        <v>-0.02961774</v>
      </c>
      <c r="G31" s="53">
        <v>-0.02068353</v>
      </c>
    </row>
    <row r="32" spans="1:7" ht="12.75">
      <c r="A32" t="s">
        <v>40</v>
      </c>
      <c r="B32" s="53">
        <v>0.02994442</v>
      </c>
      <c r="C32" s="53">
        <v>0.08178465</v>
      </c>
      <c r="D32" s="53">
        <v>0.06773934</v>
      </c>
      <c r="E32" s="53">
        <v>0.04813575</v>
      </c>
      <c r="F32" s="53">
        <v>0.07068399</v>
      </c>
      <c r="G32" s="53">
        <v>0.0613159</v>
      </c>
    </row>
    <row r="33" spans="1:7" ht="12.75">
      <c r="A33" t="s">
        <v>41</v>
      </c>
      <c r="B33" s="53">
        <v>0.1169753</v>
      </c>
      <c r="C33" s="53">
        <v>0.1090518</v>
      </c>
      <c r="D33" s="53">
        <v>0.1117241</v>
      </c>
      <c r="E33" s="53">
        <v>0.1170035</v>
      </c>
      <c r="F33" s="53">
        <v>0.1027514</v>
      </c>
      <c r="G33" s="53">
        <v>0.1119173</v>
      </c>
    </row>
    <row r="34" spans="1:7" ht="12.75">
      <c r="A34" t="s">
        <v>42</v>
      </c>
      <c r="B34" s="53">
        <v>0.005822964</v>
      </c>
      <c r="C34" s="53">
        <v>0.01612911</v>
      </c>
      <c r="D34" s="53">
        <v>0.006175367</v>
      </c>
      <c r="E34" s="53">
        <v>0.002622358</v>
      </c>
      <c r="F34" s="53">
        <v>-0.02436423</v>
      </c>
      <c r="G34" s="53">
        <v>0.003574789</v>
      </c>
    </row>
    <row r="35" spans="1:7" ht="12.75">
      <c r="A35" t="s">
        <v>43</v>
      </c>
      <c r="B35" s="53">
        <v>-0.007872334</v>
      </c>
      <c r="C35" s="53">
        <v>-0.003590731</v>
      </c>
      <c r="D35" s="53">
        <v>-0.002695609</v>
      </c>
      <c r="E35" s="53">
        <v>-0.003310569</v>
      </c>
      <c r="F35" s="53">
        <v>0.001009666</v>
      </c>
      <c r="G35" s="53">
        <v>-0.003314585</v>
      </c>
    </row>
    <row r="36" spans="1:6" ht="12.75">
      <c r="A36" t="s">
        <v>44</v>
      </c>
      <c r="B36" s="53">
        <v>18.96668</v>
      </c>
      <c r="C36" s="53">
        <v>18.97278</v>
      </c>
      <c r="D36" s="53">
        <v>18.98804</v>
      </c>
      <c r="E36" s="53">
        <v>18.99109</v>
      </c>
      <c r="F36" s="53">
        <v>19.00635</v>
      </c>
    </row>
    <row r="37" spans="1:6" ht="12.75">
      <c r="A37" t="s">
        <v>45</v>
      </c>
      <c r="B37" s="53">
        <v>-0.07934571</v>
      </c>
      <c r="C37" s="53">
        <v>0.03356934</v>
      </c>
      <c r="D37" s="53">
        <v>0.09714763</v>
      </c>
      <c r="E37" s="53">
        <v>0.1449585</v>
      </c>
      <c r="F37" s="53">
        <v>0.1790365</v>
      </c>
    </row>
    <row r="38" spans="1:7" ht="12.75">
      <c r="A38" t="s">
        <v>55</v>
      </c>
      <c r="B38" s="53">
        <v>-0.0001297646</v>
      </c>
      <c r="C38" s="53">
        <v>0</v>
      </c>
      <c r="D38" s="53">
        <v>1.910739E-05</v>
      </c>
      <c r="E38" s="53">
        <v>3.473116E-05</v>
      </c>
      <c r="F38" s="53">
        <v>4.022944E-05</v>
      </c>
      <c r="G38" s="53">
        <v>0.0002581838</v>
      </c>
    </row>
    <row r="39" spans="1:7" ht="12.75">
      <c r="A39" t="s">
        <v>56</v>
      </c>
      <c r="B39" s="53">
        <v>5.015316E-05</v>
      </c>
      <c r="C39" s="53">
        <v>-1.868546E-05</v>
      </c>
      <c r="D39" s="53">
        <v>-1.746216E-05</v>
      </c>
      <c r="E39" s="53">
        <v>-4.033604E-05</v>
      </c>
      <c r="F39" s="53">
        <v>8.3645E-05</v>
      </c>
      <c r="G39" s="53">
        <v>0.001047129</v>
      </c>
    </row>
    <row r="40" spans="2:7" ht="12.75">
      <c r="B40" t="s">
        <v>46</v>
      </c>
      <c r="C40">
        <v>-0.003761</v>
      </c>
      <c r="D40" t="s">
        <v>47</v>
      </c>
      <c r="E40">
        <v>3.117368</v>
      </c>
      <c r="F40" t="s">
        <v>48</v>
      </c>
      <c r="G40">
        <v>55.1375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12.505</v>
      </c>
      <c r="J44">
        <v>12.506</v>
      </c>
    </row>
    <row r="50" spans="1:7" ht="12.75">
      <c r="A50" t="s">
        <v>58</v>
      </c>
      <c r="B50">
        <f>-0.017/(B7*B7+B22*B22)*(B21*B22+B6*B7)</f>
        <v>-0.00012976461853038803</v>
      </c>
      <c r="C50">
        <f>-0.017/(C7*C7+C22*C22)*(C21*C22+C6*C7)</f>
        <v>1.8146849308401886E-06</v>
      </c>
      <c r="D50">
        <f>-0.017/(D7*D7+D22*D22)*(D21*D22+D6*D7)</f>
        <v>1.9107399990371352E-05</v>
      </c>
      <c r="E50">
        <f>-0.017/(E7*E7+E22*E22)*(E21*E22+E6*E7)</f>
        <v>3.473115378109063E-05</v>
      </c>
      <c r="F50">
        <f>-0.017/(F7*F7+F22*F22)*(F21*F22+F6*F7)</f>
        <v>4.022943750338659E-05</v>
      </c>
      <c r="G50">
        <f>(B50*B$4+C50*C$4+D50*D$4+E50*E$4+F50*F$4)/SUM(B$4:F$4)</f>
        <v>-4.635608878497685E-08</v>
      </c>
    </row>
    <row r="51" spans="1:7" ht="12.75">
      <c r="A51" t="s">
        <v>59</v>
      </c>
      <c r="B51">
        <f>-0.017/(B7*B7+B22*B22)*(B21*B7-B6*B22)</f>
        <v>5.015316559126051E-05</v>
      </c>
      <c r="C51">
        <f>-0.017/(C7*C7+C22*C22)*(C21*C7-C6*C22)</f>
        <v>-1.8685463398074783E-05</v>
      </c>
      <c r="D51">
        <f>-0.017/(D7*D7+D22*D22)*(D21*D7-D6*D22)</f>
        <v>-1.7462158620302358E-05</v>
      </c>
      <c r="E51">
        <f>-0.017/(E7*E7+E22*E22)*(E21*E7-E6*E22)</f>
        <v>-4.0336045018297685E-05</v>
      </c>
      <c r="F51">
        <f>-0.017/(F7*F7+F22*F22)*(F21*F7-F6*F22)</f>
        <v>8.364500209467841E-05</v>
      </c>
      <c r="G51">
        <f>(B51*B$4+C51*C$4+D51*D$4+E51*E$4+F51*F$4)/SUM(B$4:F$4)</f>
        <v>2.9442619371215123E-08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10000.01915846432</v>
      </c>
      <c r="C62">
        <f>C7+(2/0.017)*(C8*C50-C23*C51)</f>
        <v>10000.006554831387</v>
      </c>
      <c r="D62">
        <f>D7+(2/0.017)*(D8*D50-D23*D51)</f>
        <v>10000.00483977141</v>
      </c>
      <c r="E62">
        <f>E7+(2/0.017)*(E8*E50-E23*E51)</f>
        <v>10000.005143397588</v>
      </c>
      <c r="F62">
        <f>F7+(2/0.017)*(F8*F50-F23*F51)</f>
        <v>9999.871192267803</v>
      </c>
    </row>
    <row r="63" spans="1:6" ht="12.75">
      <c r="A63" t="s">
        <v>67</v>
      </c>
      <c r="B63">
        <f>B8+(3/0.017)*(B9*B50-B24*B51)</f>
        <v>-1.0696810404494626</v>
      </c>
      <c r="C63">
        <f>C8+(3/0.017)*(C9*C50-C24*C51)</f>
        <v>-1.892588399868436</v>
      </c>
      <c r="D63">
        <f>D8+(3/0.017)*(D9*D50-D24*D51)</f>
        <v>-1.5347573770633411</v>
      </c>
      <c r="E63">
        <f>E8+(3/0.017)*(E9*E50-E24*E51)</f>
        <v>-1.41090298280485</v>
      </c>
      <c r="F63">
        <f>F8+(3/0.017)*(F9*F50-F24*F51)</f>
        <v>-6.96419679970747</v>
      </c>
    </row>
    <row r="64" spans="1:6" ht="12.75">
      <c r="A64" t="s">
        <v>68</v>
      </c>
      <c r="B64">
        <f>B9+(4/0.017)*(B10*B50-B25*B51)</f>
        <v>-0.5883026061863447</v>
      </c>
      <c r="C64">
        <f>C9+(4/0.017)*(C10*C50-C25*C51)</f>
        <v>0.34575835963127177</v>
      </c>
      <c r="D64">
        <f>D9+(4/0.017)*(D10*D50-D25*D51)</f>
        <v>0.1885278036688863</v>
      </c>
      <c r="E64">
        <f>E9+(4/0.017)*(E10*E50-E25*E51)</f>
        <v>0.015364938796387019</v>
      </c>
      <c r="F64">
        <f>F9+(4/0.017)*(F10*F50-F25*F51)</f>
        <v>-1.2350006848343078</v>
      </c>
    </row>
    <row r="65" spans="1:6" ht="12.75">
      <c r="A65" t="s">
        <v>69</v>
      </c>
      <c r="B65">
        <f>B10+(5/0.017)*(B11*B50-B26*B51)</f>
        <v>-0.12079716335360352</v>
      </c>
      <c r="C65">
        <f>C10+(5/0.017)*(C11*C50-C26*C51)</f>
        <v>0.39138506277965684</v>
      </c>
      <c r="D65">
        <f>D10+(5/0.017)*(D11*D50-D26*D51)</f>
        <v>0.2650975050653953</v>
      </c>
      <c r="E65">
        <f>E10+(5/0.017)*(E11*E50-E26*E51)</f>
        <v>-0.4059533957672806</v>
      </c>
      <c r="F65">
        <f>F10+(5/0.017)*(F11*F50-F26*F51)</f>
        <v>-0.8249524158765559</v>
      </c>
    </row>
    <row r="66" spans="1:6" ht="12.75">
      <c r="A66" t="s">
        <v>70</v>
      </c>
      <c r="B66">
        <f>B11+(6/0.017)*(B12*B50-B27*B51)</f>
        <v>3.0620266214970275</v>
      </c>
      <c r="C66">
        <f>C11+(6/0.017)*(C12*C50-C27*C51)</f>
        <v>1.6621340650355378</v>
      </c>
      <c r="D66">
        <f>D11+(6/0.017)*(D12*D50-D27*D51)</f>
        <v>2.347460217909071</v>
      </c>
      <c r="E66">
        <f>E11+(6/0.017)*(E12*E50-E27*E51)</f>
        <v>1.5666118034575014</v>
      </c>
      <c r="F66">
        <f>F11+(6/0.017)*(F12*F50-F27*F51)</f>
        <v>12.851419880763347</v>
      </c>
    </row>
    <row r="67" spans="1:6" ht="12.75">
      <c r="A67" t="s">
        <v>71</v>
      </c>
      <c r="B67">
        <f>B12+(7/0.017)*(B13*B50-B28*B51)</f>
        <v>-0.0778293955515503</v>
      </c>
      <c r="C67">
        <f>C12+(7/0.017)*(C13*C50-C28*C51)</f>
        <v>-0.13985642590325867</v>
      </c>
      <c r="D67">
        <f>D12+(7/0.017)*(D13*D50-D28*D51)</f>
        <v>0.016475742038988946</v>
      </c>
      <c r="E67">
        <f>E12+(7/0.017)*(E13*E50-E28*E51)</f>
        <v>-0.5567740110491003</v>
      </c>
      <c r="F67">
        <f>F12+(7/0.017)*(F13*F50-F28*F51)</f>
        <v>-0.5030960127701793</v>
      </c>
    </row>
    <row r="68" spans="1:6" ht="12.75">
      <c r="A68" t="s">
        <v>72</v>
      </c>
      <c r="B68">
        <f>B13+(8/0.017)*(B14*B50-B29*B51)</f>
        <v>-0.12787659803731014</v>
      </c>
      <c r="C68">
        <f>C13+(8/0.017)*(C14*C50-C29*C51)</f>
        <v>-0.10665454150090903</v>
      </c>
      <c r="D68">
        <f>D13+(8/0.017)*(D14*D50-D29*D51)</f>
        <v>-0.03890391526603927</v>
      </c>
      <c r="E68">
        <f>E13+(8/0.017)*(E14*E50-E29*E51)</f>
        <v>0.003324446107635052</v>
      </c>
      <c r="F68">
        <f>F13+(8/0.017)*(F14*F50-F29*F51)</f>
        <v>-0.11522156345065125</v>
      </c>
    </row>
    <row r="69" spans="1:6" ht="12.75">
      <c r="A69" t="s">
        <v>73</v>
      </c>
      <c r="B69">
        <f>B14+(9/0.017)*(B15*B50-B30*B51)</f>
        <v>-0.0922652431564372</v>
      </c>
      <c r="C69">
        <f>C14+(9/0.017)*(C15*C50-C30*C51)</f>
        <v>-0.05694044505908117</v>
      </c>
      <c r="D69">
        <f>D14+(9/0.017)*(D15*D50-D30*D51)</f>
        <v>0.028668925240104618</v>
      </c>
      <c r="E69">
        <f>E14+(9/0.017)*(E15*E50-E30*E51)</f>
        <v>-0.02427510251741033</v>
      </c>
      <c r="F69">
        <f>F14+(9/0.017)*(F15*F50-F30*F51)</f>
        <v>0.07234470206652975</v>
      </c>
    </row>
    <row r="70" spans="1:6" ht="12.75">
      <c r="A70" t="s">
        <v>74</v>
      </c>
      <c r="B70">
        <f>B15+(10/0.017)*(B16*B50-B31*B51)</f>
        <v>-0.3507745467139237</v>
      </c>
      <c r="C70">
        <f>C15+(10/0.017)*(C16*C50-C31*C51)</f>
        <v>-0.15375332602185734</v>
      </c>
      <c r="D70">
        <f>D15+(10/0.017)*(D16*D50-D31*D51)</f>
        <v>-0.1036138687492493</v>
      </c>
      <c r="E70">
        <f>E15+(10/0.017)*(E16*E50-E31*E51)</f>
        <v>-0.13626218522648606</v>
      </c>
      <c r="F70">
        <f>F15+(10/0.017)*(F16*F50-F31*F51)</f>
        <v>-0.46278298027610304</v>
      </c>
    </row>
    <row r="71" spans="1:6" ht="12.75">
      <c r="A71" t="s">
        <v>75</v>
      </c>
      <c r="B71">
        <f>B16+(11/0.017)*(B17*B50-B32*B51)</f>
        <v>0.0006633458155533456</v>
      </c>
      <c r="C71">
        <f>C16+(11/0.017)*(C17*C50-C32*C51)</f>
        <v>-0.019116304802172135</v>
      </c>
      <c r="D71">
        <f>D16+(11/0.017)*(D17*D50-D32*D51)</f>
        <v>0.00033731352052441003</v>
      </c>
      <c r="E71">
        <f>E16+(11/0.017)*(E17*E50-E32*E51)</f>
        <v>-0.008735378537784777</v>
      </c>
      <c r="F71">
        <f>F16+(11/0.017)*(F17*F50-F32*F51)</f>
        <v>-0.0348124670999682</v>
      </c>
    </row>
    <row r="72" spans="1:6" ht="12.75">
      <c r="A72" t="s">
        <v>76</v>
      </c>
      <c r="B72">
        <f>B17+(12/0.017)*(B18*B50-B33*B51)</f>
        <v>-0.035862679241679976</v>
      </c>
      <c r="C72">
        <f>C17+(12/0.017)*(C18*C50-C33*C51)</f>
        <v>-0.05013180620972484</v>
      </c>
      <c r="D72">
        <f>D17+(12/0.017)*(D18*D50-D33*D51)</f>
        <v>-0.03708329203782185</v>
      </c>
      <c r="E72">
        <f>E17+(12/0.017)*(E18*E50-E33*E51)</f>
        <v>-0.036970091830223636</v>
      </c>
      <c r="F72">
        <f>F17+(12/0.017)*(F18*F50-F33*F51)</f>
        <v>-0.05059734067936371</v>
      </c>
    </row>
    <row r="73" spans="1:6" ht="12.75">
      <c r="A73" t="s">
        <v>77</v>
      </c>
      <c r="B73">
        <f>B18+(13/0.017)*(B19*B50-B34*B51)</f>
        <v>0.04430304813653792</v>
      </c>
      <c r="C73">
        <f>C18+(13/0.017)*(C19*C50-C34*C51)</f>
        <v>0.043631353877628294</v>
      </c>
      <c r="D73">
        <f>D18+(13/0.017)*(D19*D50-D34*D51)</f>
        <v>0.035390157607904045</v>
      </c>
      <c r="E73">
        <f>E18+(13/0.017)*(E19*E50-E34*E51)</f>
        <v>0.038171335114031174</v>
      </c>
      <c r="F73">
        <f>F18+(13/0.017)*(F19*F50-F34*F51)</f>
        <v>-0.014828030770191803</v>
      </c>
    </row>
    <row r="74" spans="1:6" ht="12.75">
      <c r="A74" t="s">
        <v>78</v>
      </c>
      <c r="B74">
        <f>B19+(14/0.017)*(B20*B50-B35*B51)</f>
        <v>-0.21827671208078536</v>
      </c>
      <c r="C74">
        <f>C19+(14/0.017)*(C20*C50-C35*C51)</f>
        <v>-0.19946966201554844</v>
      </c>
      <c r="D74">
        <f>D19+(14/0.017)*(D20*D50-D35*D51)</f>
        <v>-0.21446320768711827</v>
      </c>
      <c r="E74">
        <f>E19+(14/0.017)*(E20*E50-E35*E51)</f>
        <v>-0.2075614768539533</v>
      </c>
      <c r="F74">
        <f>F19+(14/0.017)*(F20*F50-F35*F51)</f>
        <v>-0.14730397604968187</v>
      </c>
    </row>
    <row r="75" spans="1:6" ht="12.75">
      <c r="A75" t="s">
        <v>79</v>
      </c>
      <c r="B75" s="53">
        <f>B20</f>
        <v>-0.004993591</v>
      </c>
      <c r="C75" s="53">
        <f>C20</f>
        <v>0.002738309</v>
      </c>
      <c r="D75" s="53">
        <f>D20</f>
        <v>0.002666377</v>
      </c>
      <c r="E75" s="53">
        <f>E20</f>
        <v>0.004782629</v>
      </c>
      <c r="F75" s="53">
        <f>F20</f>
        <v>-0.0006708727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7.98725389724993</v>
      </c>
      <c r="C82">
        <f>C22+(2/0.017)*(C8*C51+C23*C50)</f>
        <v>2.993797909894048</v>
      </c>
      <c r="D82">
        <f>D22+(2/0.017)*(D8*D51+D23*D50)</f>
        <v>9.984130969162267</v>
      </c>
      <c r="E82">
        <f>E22+(2/0.017)*(E8*E51+E23*E50)</f>
        <v>2.6374941104780802</v>
      </c>
      <c r="F82">
        <f>F22+(2/0.017)*(F8*F51+F23*F50)</f>
        <v>-37.586121442205084</v>
      </c>
    </row>
    <row r="83" spans="1:6" ht="12.75">
      <c r="A83" t="s">
        <v>82</v>
      </c>
      <c r="B83">
        <f>B23+(3/0.017)*(B9*B51+B24*B50)</f>
        <v>-0.49851668085590994</v>
      </c>
      <c r="C83">
        <f>C23+(3/0.017)*(C9*C51+C24*C50)</f>
        <v>3.166522876107905</v>
      </c>
      <c r="D83">
        <f>D23+(3/0.017)*(D9*D51+D24*D50)</f>
        <v>4.059737923616562</v>
      </c>
      <c r="E83">
        <f>E23+(3/0.017)*(E9*E51+E24*E50)</f>
        <v>2.324151808925913</v>
      </c>
      <c r="F83">
        <f>F23+(3/0.017)*(F9*F51+F24*F50)</f>
        <v>9.727267225670932</v>
      </c>
    </row>
    <row r="84" spans="1:6" ht="12.75">
      <c r="A84" t="s">
        <v>83</v>
      </c>
      <c r="B84">
        <f>B24+(4/0.017)*(B10*B51+B25*B50)</f>
        <v>1.0567587157296618</v>
      </c>
      <c r="C84">
        <f>C24+(4/0.017)*(C10*C51+C25*C50)</f>
        <v>3.194095100273256</v>
      </c>
      <c r="D84">
        <f>D24+(4/0.017)*(D10*D51+D25*D50)</f>
        <v>3.6267939600079435</v>
      </c>
      <c r="E84">
        <f>E24+(4/0.017)*(E10*E51+E25*E50)</f>
        <v>2.0818036473333765</v>
      </c>
      <c r="F84">
        <f>F24+(4/0.017)*(F10*F51+F25*F50)</f>
        <v>0.06911748996905541</v>
      </c>
    </row>
    <row r="85" spans="1:6" ht="12.75">
      <c r="A85" t="s">
        <v>84</v>
      </c>
      <c r="B85">
        <f>B25+(5/0.017)*(B11*B51+B26*B50)</f>
        <v>0.17685017772366723</v>
      </c>
      <c r="C85">
        <f>C25+(5/0.017)*(C11*C51+C26*C50)</f>
        <v>1.0388863011431622</v>
      </c>
      <c r="D85">
        <f>D25+(5/0.017)*(D11*D51+D26*D50)</f>
        <v>1.21101493828902</v>
      </c>
      <c r="E85">
        <f>E25+(5/0.017)*(E11*E51+E26*E50)</f>
        <v>-0.021716608407456383</v>
      </c>
      <c r="F85">
        <f>F25+(5/0.017)*(F11*F51+F26*F50)</f>
        <v>-0.007218525479612159</v>
      </c>
    </row>
    <row r="86" spans="1:6" ht="12.75">
      <c r="A86" t="s">
        <v>85</v>
      </c>
      <c r="B86">
        <f>B26+(6/0.017)*(B12*B51+B27*B50)</f>
        <v>1.9158915906819662</v>
      </c>
      <c r="C86">
        <f>C26+(6/0.017)*(C12*C51+C27*C50)</f>
        <v>1.3158198589333765</v>
      </c>
      <c r="D86">
        <f>D26+(6/0.017)*(D12*D51+D27*D50)</f>
        <v>1.6149356958835104</v>
      </c>
      <c r="E86">
        <f>E26+(6/0.017)*(E12*E51+E27*E50)</f>
        <v>1.3565366426211038</v>
      </c>
      <c r="F86">
        <f>F26+(6/0.017)*(F12*F51+F27*F50)</f>
        <v>2.1455303170464375</v>
      </c>
    </row>
    <row r="87" spans="1:6" ht="12.75">
      <c r="A87" t="s">
        <v>86</v>
      </c>
      <c r="B87">
        <f>B27+(7/0.017)*(B13*B51+B28*B50)</f>
        <v>-0.06771643160367787</v>
      </c>
      <c r="C87">
        <f>C27+(7/0.017)*(C13*C51+C28*C50)</f>
        <v>0.10270008645600724</v>
      </c>
      <c r="D87">
        <f>D27+(7/0.017)*(D13*D51+D28*D50)</f>
        <v>0.21136796802601235</v>
      </c>
      <c r="E87">
        <f>E27+(7/0.017)*(E13*E51+E28*E50)</f>
        <v>0.029340174332460896</v>
      </c>
      <c r="F87">
        <f>F27+(7/0.017)*(F13*F51+F28*F50)</f>
        <v>0.06864344477126205</v>
      </c>
    </row>
    <row r="88" spans="1:6" ht="12.75">
      <c r="A88" t="s">
        <v>87</v>
      </c>
      <c r="B88">
        <f>B28+(8/0.017)*(B14*B51+B29*B50)</f>
        <v>0.11144882597632555</v>
      </c>
      <c r="C88">
        <f>C28+(8/0.017)*(C14*C51+C29*C50)</f>
        <v>0.4343193008124013</v>
      </c>
      <c r="D88">
        <f>D28+(8/0.017)*(D14*D51+D29*D50)</f>
        <v>0.38114931424512355</v>
      </c>
      <c r="E88">
        <f>E28+(8/0.017)*(E14*E51+E29*E50)</f>
        <v>0.21453336688242658</v>
      </c>
      <c r="F88">
        <f>F28+(8/0.017)*(F14*F51+F29*F50)</f>
        <v>0.2702820707231944</v>
      </c>
    </row>
    <row r="89" spans="1:6" ht="12.75">
      <c r="A89" t="s">
        <v>88</v>
      </c>
      <c r="B89">
        <f>B29+(9/0.017)*(B15*B51+B30*B50)</f>
        <v>-0.00017105688723321674</v>
      </c>
      <c r="C89">
        <f>C29+(9/0.017)*(C15*C51+C30*C50)</f>
        <v>0.04848542033159598</v>
      </c>
      <c r="D89">
        <f>D29+(9/0.017)*(D15*D51+D30*D50)</f>
        <v>0.07460075041888747</v>
      </c>
      <c r="E89">
        <f>E29+(9/0.017)*(E15*E51+E30*E50)</f>
        <v>0.006576720224495014</v>
      </c>
      <c r="F89">
        <f>F29+(9/0.017)*(F15*F51+F30*F50)</f>
        <v>0.01992413575520558</v>
      </c>
    </row>
    <row r="90" spans="1:6" ht="12.75">
      <c r="A90" t="s">
        <v>89</v>
      </c>
      <c r="B90">
        <f>B30+(10/0.017)*(B16*B51+B31*B50)</f>
        <v>0.22677986670271377</v>
      </c>
      <c r="C90">
        <f>C30+(10/0.017)*(C16*C51+C31*C50)</f>
        <v>0.25670395555780123</v>
      </c>
      <c r="D90">
        <f>D30+(10/0.017)*(D16*D51+D31*D50)</f>
        <v>0.21838613375563048</v>
      </c>
      <c r="E90">
        <f>E30+(10/0.017)*(E16*E51+E31*E50)</f>
        <v>0.19924155274785904</v>
      </c>
      <c r="F90">
        <f>F30+(10/0.017)*(F16*F51+F31*F50)</f>
        <v>0.2960870750389887</v>
      </c>
    </row>
    <row r="91" spans="1:6" ht="12.75">
      <c r="A91" t="s">
        <v>90</v>
      </c>
      <c r="B91">
        <f>B31+(11/0.017)*(B17*B51+B32*B50)</f>
        <v>-0.03646129243648877</v>
      </c>
      <c r="C91">
        <f>C31+(11/0.017)*(C17*C51+C32*C50)</f>
        <v>-0.024538437363334692</v>
      </c>
      <c r="D91">
        <f>D31+(11/0.017)*(D17*D51+D32*D50)</f>
        <v>-0.006098920687586308</v>
      </c>
      <c r="E91">
        <f>E31+(11/0.017)*(E17*E51+E32*E50)</f>
        <v>-0.014880099762610063</v>
      </c>
      <c r="F91">
        <f>F31+(11/0.017)*(F17*F51+F32*F50)</f>
        <v>-0.030169690346476177</v>
      </c>
    </row>
    <row r="92" spans="1:6" ht="12.75">
      <c r="A92" t="s">
        <v>91</v>
      </c>
      <c r="B92">
        <f>B32+(12/0.017)*(B18*B51+B33*B50)</f>
        <v>0.02003615595957291</v>
      </c>
      <c r="C92">
        <f>C32+(12/0.017)*(C18*C51+C33*C50)</f>
        <v>0.08134824394469363</v>
      </c>
      <c r="D92">
        <f>D32+(12/0.017)*(D18*D51+D33*D50)</f>
        <v>0.06877239006502653</v>
      </c>
      <c r="E92">
        <f>E32+(12/0.017)*(E18*E51+E33*E50)</f>
        <v>0.049762710923503435</v>
      </c>
      <c r="F92">
        <f>F32+(12/0.017)*(F18*F51+F33*F50)</f>
        <v>0.07290172848896292</v>
      </c>
    </row>
    <row r="93" spans="1:6" ht="12.75">
      <c r="A93" t="s">
        <v>92</v>
      </c>
      <c r="B93">
        <f>B33+(13/0.017)*(B19*B51+B34*B50)</f>
        <v>0.10799310009601189</v>
      </c>
      <c r="C93">
        <f>C33+(13/0.017)*(C19*C51+C34*C50)</f>
        <v>0.11192365013892236</v>
      </c>
      <c r="D93">
        <f>D33+(13/0.017)*(D19*D51+D34*D50)</f>
        <v>0.11467819056102707</v>
      </c>
      <c r="E93">
        <f>E33+(13/0.017)*(E19*E51+E34*E50)</f>
        <v>0.12347625240761802</v>
      </c>
      <c r="F93">
        <f>F33+(13/0.017)*(F19*F51+F34*F50)</f>
        <v>0.09258561102405591</v>
      </c>
    </row>
    <row r="94" spans="1:6" ht="12.75">
      <c r="A94" t="s">
        <v>93</v>
      </c>
      <c r="B94">
        <f>B34+(14/0.017)*(B20*B51+B35*B50)</f>
        <v>0.006457992488817697</v>
      </c>
      <c r="C94">
        <f>C34+(14/0.017)*(C20*C51+C35*C50)</f>
        <v>0.016081606667505924</v>
      </c>
      <c r="D94">
        <f>D34+(14/0.017)*(D20*D51+D35*D50)</f>
        <v>0.006094606124414918</v>
      </c>
      <c r="E94">
        <f>E34+(14/0.017)*(E20*E51+E35*E50)</f>
        <v>0.002368799701430342</v>
      </c>
      <c r="F94">
        <f>F34+(14/0.017)*(F20*F51+F35*F50)</f>
        <v>-0.02437699211435921</v>
      </c>
    </row>
    <row r="95" spans="1:6" ht="12.75">
      <c r="A95" t="s">
        <v>94</v>
      </c>
      <c r="B95" s="53">
        <f>B35</f>
        <v>-0.007872334</v>
      </c>
      <c r="C95" s="53">
        <f>C35</f>
        <v>-0.003590731</v>
      </c>
      <c r="D95" s="53">
        <f>D35</f>
        <v>-0.002695609</v>
      </c>
      <c r="E95" s="53">
        <f>E35</f>
        <v>-0.003310569</v>
      </c>
      <c r="F95" s="53">
        <f>F35</f>
        <v>0.001009666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-1.069678991108784</v>
      </c>
      <c r="C103">
        <f>C63*10000/C62</f>
        <v>-1.8925871593094645</v>
      </c>
      <c r="D103">
        <f>D63*10000/D62</f>
        <v>-1.534756634276213</v>
      </c>
      <c r="E103">
        <f>E63*10000/E62</f>
        <v>-1.4109022571217233</v>
      </c>
      <c r="F103">
        <f>F63*10000/F62</f>
        <v>-6.96428650510258</v>
      </c>
      <c r="G103">
        <f>AVERAGE(C103:E103)</f>
        <v>-1.6127486835691336</v>
      </c>
      <c r="H103">
        <f>STDEV(C103:E103)</f>
        <v>0.2501342760670469</v>
      </c>
      <c r="I103">
        <f>(B103*B4+C103*C4+D103*D4+E103*E4+F103*F4)/SUM(B4:F4)</f>
        <v>-2.2482023060355276</v>
      </c>
      <c r="K103">
        <f>(LN(H103)+LN(H123))/2-LN(K114*K115^3)</f>
        <v>-4.64225897238356</v>
      </c>
    </row>
    <row r="104" spans="1:11" ht="12.75">
      <c r="A104" t="s">
        <v>68</v>
      </c>
      <c r="B104">
        <f>B64*10000/B62</f>
        <v>-0.588301479091055</v>
      </c>
      <c r="C104">
        <f>C64*10000/C62</f>
        <v>0.3457581329926456</v>
      </c>
      <c r="D104">
        <f>D64*10000/D62</f>
        <v>0.18852771242578303</v>
      </c>
      <c r="E104">
        <f>E64*10000/E62</f>
        <v>0.01536493089359217</v>
      </c>
      <c r="F104">
        <f>F64*10000/F62</f>
        <v>-1.2350165928029624</v>
      </c>
      <c r="G104">
        <f>AVERAGE(C104:E104)</f>
        <v>0.18321692543734025</v>
      </c>
      <c r="H104">
        <f>STDEV(C104:E104)</f>
        <v>0.1652606134024195</v>
      </c>
      <c r="I104">
        <f>(B104*B4+C104*C4+D104*D4+E104*E4+F104*F4)/SUM(B4:F4)</f>
        <v>-0.11782804173768942</v>
      </c>
      <c r="K104">
        <f>(LN(H104)+LN(H124))/2-LN(K114*K115^4)</f>
        <v>-4.300793435467119</v>
      </c>
    </row>
    <row r="105" spans="1:11" ht="12.75">
      <c r="A105" t="s">
        <v>69</v>
      </c>
      <c r="B105">
        <f>B65*10000/B62</f>
        <v>-0.12079693192523248</v>
      </c>
      <c r="C105">
        <f>C65*10000/C62</f>
        <v>0.3913848062335156</v>
      </c>
      <c r="D105">
        <f>D65*10000/D62</f>
        <v>0.26509737676432477</v>
      </c>
      <c r="E105">
        <f>E65*10000/E62</f>
        <v>-0.40595318696941635</v>
      </c>
      <c r="F105">
        <f>F65*10000/F62</f>
        <v>-0.824963042038415</v>
      </c>
      <c r="G105">
        <f>AVERAGE(C105:E105)</f>
        <v>0.08350966534280803</v>
      </c>
      <c r="H105">
        <f>STDEV(C105:E105)</f>
        <v>0.428564512711561</v>
      </c>
      <c r="I105">
        <f>(B105*B4+C105*C4+D105*D4+E105*E4+F105*F4)/SUM(B4:F4)</f>
        <v>-0.06734701875597562</v>
      </c>
      <c r="K105">
        <f>(LN(H105)+LN(H125))/2-LN(K114*K115^5)</f>
        <v>-3.3216155599666752</v>
      </c>
    </row>
    <row r="106" spans="1:11" ht="12.75">
      <c r="A106" t="s">
        <v>70</v>
      </c>
      <c r="B106">
        <f>B66*10000/B62</f>
        <v>3.0620207551354888</v>
      </c>
      <c r="C106">
        <f>C66*10000/C62</f>
        <v>1.662132975535398</v>
      </c>
      <c r="D106">
        <f>D66*10000/D62</f>
        <v>2.347459081792536</v>
      </c>
      <c r="E106">
        <f>E66*10000/E62</f>
        <v>1.5666109976871787</v>
      </c>
      <c r="F106">
        <f>F66*10000/F62</f>
        <v>12.851585419120644</v>
      </c>
      <c r="G106">
        <f>AVERAGE(C106:E106)</f>
        <v>1.8587343516717043</v>
      </c>
      <c r="H106">
        <f>STDEV(C106:E106)</f>
        <v>0.4259342771329501</v>
      </c>
      <c r="I106">
        <f>(B106*B4+C106*C4+D106*D4+E106*E4+F106*F4)/SUM(B4:F4)</f>
        <v>3.499954514228237</v>
      </c>
      <c r="K106">
        <f>(LN(H106)+LN(H126))/2-LN(K114*K115^6)</f>
        <v>-3.4407380538290093</v>
      </c>
    </row>
    <row r="107" spans="1:11" ht="12.75">
      <c r="A107" t="s">
        <v>71</v>
      </c>
      <c r="B107">
        <f>B67*10000/B62</f>
        <v>-0.0778292464426662</v>
      </c>
      <c r="C107">
        <f>C67*10000/C62</f>
        <v>-0.13985633422978974</v>
      </c>
      <c r="D107">
        <f>D67*10000/D62</f>
        <v>0.016475734065110277</v>
      </c>
      <c r="E107">
        <f>E67*10000/E62</f>
        <v>-0.556773724678237</v>
      </c>
      <c r="F107">
        <f>F67*10000/F62</f>
        <v>-0.5031024931192996</v>
      </c>
      <c r="G107">
        <f>AVERAGE(C107:E107)</f>
        <v>-0.22671810828097216</v>
      </c>
      <c r="H107">
        <f>STDEV(C107:E107)</f>
        <v>0.2963316745318903</v>
      </c>
      <c r="I107">
        <f>(B107*B4+C107*C4+D107*D4+E107*E4+F107*F4)/SUM(B4:F4)</f>
        <v>-0.24205785638701618</v>
      </c>
      <c r="K107">
        <f>(LN(H107)+LN(H127))/2-LN(K114*K115^7)</f>
        <v>-3.316692919808343</v>
      </c>
    </row>
    <row r="108" spans="1:9" ht="12.75">
      <c r="A108" t="s">
        <v>72</v>
      </c>
      <c r="B108">
        <f>B68*10000/B62</f>
        <v>-0.12787635304585543</v>
      </c>
      <c r="C108">
        <f>C68*10000/C62</f>
        <v>-0.10665447159070122</v>
      </c>
      <c r="D108">
        <f>D68*10000/D62</f>
        <v>-0.038903896437442693</v>
      </c>
      <c r="E108">
        <f>E68*10000/E62</f>
        <v>0.0033244443977411223</v>
      </c>
      <c r="F108">
        <f>F68*10000/F62</f>
        <v>-0.11522304761259723</v>
      </c>
      <c r="G108">
        <f>AVERAGE(C108:E108)</f>
        <v>-0.04741130787680093</v>
      </c>
      <c r="H108">
        <f>STDEV(C108:E108)</f>
        <v>0.05548083027088822</v>
      </c>
      <c r="I108">
        <f>(B108*B4+C108*C4+D108*D4+E108*E4+F108*F4)/SUM(B4:F4)</f>
        <v>-0.06812047056997253</v>
      </c>
    </row>
    <row r="109" spans="1:9" ht="12.75">
      <c r="A109" t="s">
        <v>73</v>
      </c>
      <c r="B109">
        <f>B69*10000/B62</f>
        <v>-0.09226506639073895</v>
      </c>
      <c r="C109">
        <f>C69*10000/C62</f>
        <v>-0.05694040773560399</v>
      </c>
      <c r="D109">
        <f>D69*10000/D62</f>
        <v>0.02866891136500686</v>
      </c>
      <c r="E109">
        <f>E69*10000/E62</f>
        <v>-0.024275090031766377</v>
      </c>
      <c r="F109">
        <f>F69*10000/F62</f>
        <v>0.07234563393423389</v>
      </c>
      <c r="G109">
        <f>AVERAGE(C109:E109)</f>
        <v>-0.017515528800787838</v>
      </c>
      <c r="H109">
        <f>STDEV(C109:E109)</f>
        <v>0.04320309746122452</v>
      </c>
      <c r="I109">
        <f>(B109*B4+C109*C4+D109*D4+E109*E4+F109*F4)/SUM(B4:F4)</f>
        <v>-0.016360826015239954</v>
      </c>
    </row>
    <row r="110" spans="1:11" ht="12.75">
      <c r="A110" t="s">
        <v>74</v>
      </c>
      <c r="B110">
        <f>B70*10000/B62</f>
        <v>-0.35077387468504745</v>
      </c>
      <c r="C110">
        <f>C70*10000/C62</f>
        <v>-0.1537532252392107</v>
      </c>
      <c r="D110">
        <f>D70*10000/D62</f>
        <v>-0.1036138186025296</v>
      </c>
      <c r="E110">
        <f>E70*10000/E62</f>
        <v>-0.1362621151414626</v>
      </c>
      <c r="F110">
        <f>F70*10000/F62</f>
        <v>-0.46278894135550525</v>
      </c>
      <c r="G110">
        <f>AVERAGE(C110:E110)</f>
        <v>-0.13120971966106765</v>
      </c>
      <c r="H110">
        <f>STDEV(C110:E110)</f>
        <v>0.02544867480906122</v>
      </c>
      <c r="I110">
        <f>(B110*B4+C110*C4+D110*D4+E110*E4+F110*F4)/SUM(B4:F4)</f>
        <v>-0.20727434730858735</v>
      </c>
      <c r="K110">
        <f>EXP(AVERAGE(K103:K107))</f>
        <v>0.022272115960342634</v>
      </c>
    </row>
    <row r="111" spans="1:9" ht="12.75">
      <c r="A111" t="s">
        <v>75</v>
      </c>
      <c r="B111">
        <f>B71*10000/B62</f>
        <v>0.0006633445446870666</v>
      </c>
      <c r="C111">
        <f>C71*10000/C62</f>
        <v>-0.019116292271764878</v>
      </c>
      <c r="D111">
        <f>D71*10000/D62</f>
        <v>0.00033731335727245576</v>
      </c>
      <c r="E111">
        <f>E71*10000/E62</f>
        <v>-0.008735374044834598</v>
      </c>
      <c r="F111">
        <f>F71*10000/F62</f>
        <v>-0.03481291551723809</v>
      </c>
      <c r="G111">
        <f>AVERAGE(C111:E111)</f>
        <v>-0.00917145098644234</v>
      </c>
      <c r="H111">
        <f>STDEV(C111:E111)</f>
        <v>0.00973413146186036</v>
      </c>
      <c r="I111">
        <f>(B111*B4+C111*C4+D111*D4+E111*E4+F111*F4)/SUM(B4:F4)</f>
        <v>-0.011169359165940758</v>
      </c>
    </row>
    <row r="112" spans="1:9" ht="12.75">
      <c r="A112" t="s">
        <v>76</v>
      </c>
      <c r="B112">
        <f>B72*10000/B62</f>
        <v>-0.03586261053442554</v>
      </c>
      <c r="C112">
        <f>C72*10000/C62</f>
        <v>-0.0501317733491927</v>
      </c>
      <c r="D112">
        <f>D72*10000/D62</f>
        <v>-0.037083274090364875</v>
      </c>
      <c r="E112">
        <f>E72*10000/E62</f>
        <v>-0.0369700728150453</v>
      </c>
      <c r="F112">
        <f>F72*10000/F62</f>
        <v>-0.05059799242062945</v>
      </c>
      <c r="G112">
        <f>AVERAGE(C112:E112)</f>
        <v>-0.04139504008486763</v>
      </c>
      <c r="H112">
        <f>STDEV(C112:E112)</f>
        <v>0.007566444655923738</v>
      </c>
      <c r="I112">
        <f>(B112*B4+C112*C4+D112*D4+E112*E4+F112*F4)/SUM(B4:F4)</f>
        <v>-0.041822050651182684</v>
      </c>
    </row>
    <row r="113" spans="1:9" ht="12.75">
      <c r="A113" t="s">
        <v>77</v>
      </c>
      <c r="B113">
        <f>B73*10000/B62</f>
        <v>0.04430296325886383</v>
      </c>
      <c r="C113">
        <f>C73*10000/C62</f>
        <v>0.04363132527803026</v>
      </c>
      <c r="D113">
        <f>D73*10000/D62</f>
        <v>0.035390140479885035</v>
      </c>
      <c r="E113">
        <f>E73*10000/E62</f>
        <v>0.038171315481005975</v>
      </c>
      <c r="F113">
        <f>F73*10000/F62</f>
        <v>-0.014828221769153665</v>
      </c>
      <c r="G113">
        <f>AVERAGE(C113:E113)</f>
        <v>0.039064260412973756</v>
      </c>
      <c r="H113">
        <f>STDEV(C113:E113)</f>
        <v>0.004192528438536857</v>
      </c>
      <c r="I113">
        <f>(B113*B4+C113*C4+D113*D4+E113*E4+F113*F4)/SUM(B4:F4)</f>
        <v>0.03263215270787456</v>
      </c>
    </row>
    <row r="114" spans="1:11" ht="12.75">
      <c r="A114" t="s">
        <v>78</v>
      </c>
      <c r="B114">
        <f>B74*10000/B62</f>
        <v>-0.21827629389692652</v>
      </c>
      <c r="C114">
        <f>C74*10000/C62</f>
        <v>-0.19946953126663403</v>
      </c>
      <c r="D114">
        <f>D74*10000/D62</f>
        <v>-0.21446310389187836</v>
      </c>
      <c r="E114">
        <f>E74*10000/E62</f>
        <v>-0.20756137009688827</v>
      </c>
      <c r="F114">
        <f>F74*10000/F62</f>
        <v>-0.14730587346323187</v>
      </c>
      <c r="G114">
        <f>AVERAGE(C114:E114)</f>
        <v>-0.2071646684184669</v>
      </c>
      <c r="H114">
        <f>STDEV(C114:E114)</f>
        <v>0.007504654168139547</v>
      </c>
      <c r="I114">
        <f>(B114*B4+C114*C4+D114*D4+E114*E4+F114*F4)/SUM(B4:F4)</f>
        <v>-0.20078594455467108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-0.004993581433064829</v>
      </c>
      <c r="C115">
        <f>C75*10000/C62</f>
        <v>0.0027383072050857983</v>
      </c>
      <c r="D115">
        <f>D75*10000/D62</f>
        <v>0.0026663757095351072</v>
      </c>
      <c r="E115">
        <f>E75*10000/E62</f>
        <v>0.004782626540105019</v>
      </c>
      <c r="F115">
        <f>F75*10000/F62</f>
        <v>-0.0006708813414704167</v>
      </c>
      <c r="G115">
        <f>AVERAGE(C115:E115)</f>
        <v>0.0033957698182419753</v>
      </c>
      <c r="H115">
        <f>STDEV(C115:E115)</f>
        <v>0.0012015915321961811</v>
      </c>
      <c r="I115">
        <f>(B115*B4+C115*C4+D115*D4+E115*E4+F115*F4)/SUM(B4:F4)</f>
        <v>0.0016376162796574976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7.9872385949273665</v>
      </c>
      <c r="C122">
        <f>C82*10000/C62</f>
        <v>2.9937959475112836</v>
      </c>
      <c r="D122">
        <f>D82*10000/D62</f>
        <v>9.984126137073444</v>
      </c>
      <c r="E122">
        <f>E82*10000/E62</f>
        <v>2.6374927539106934</v>
      </c>
      <c r="F122">
        <f>F82*10000/F62</f>
        <v>-37.586605586747744</v>
      </c>
      <c r="G122">
        <f>AVERAGE(C122:E122)</f>
        <v>5.205138279498474</v>
      </c>
      <c r="H122">
        <f>STDEV(C122:E122)</f>
        <v>4.142557386274721</v>
      </c>
      <c r="I122">
        <f>(B122*B4+C122*C4+D122*D4+E122*E4+F122*F4)/SUM(B4:F4)</f>
        <v>-0.10267124367567687</v>
      </c>
    </row>
    <row r="123" spans="1:9" ht="12.75">
      <c r="A123" t="s">
        <v>82</v>
      </c>
      <c r="B123">
        <f>B83*10000/B62</f>
        <v>-0.4985157257763354</v>
      </c>
      <c r="C123">
        <f>C83*10000/C62</f>
        <v>3.1665208005069116</v>
      </c>
      <c r="D123">
        <f>D83*10000/D62</f>
        <v>4.05973595879716</v>
      </c>
      <c r="E123">
        <f>E83*10000/E62</f>
        <v>2.324150613522847</v>
      </c>
      <c r="F123">
        <f>F83*10000/F62</f>
        <v>9.727392522008028</v>
      </c>
      <c r="G123">
        <f>AVERAGE(C123:E123)</f>
        <v>3.183469124275639</v>
      </c>
      <c r="H123">
        <f>STDEV(C123:E123)</f>
        <v>0.8679167914850309</v>
      </c>
      <c r="I123">
        <f>(B123*B4+C123*C4+D123*D4+E123*E4+F123*F4)/SUM(B4:F4)</f>
        <v>3.52310423102033</v>
      </c>
    </row>
    <row r="124" spans="1:9" ht="12.75">
      <c r="A124" t="s">
        <v>83</v>
      </c>
      <c r="B124">
        <f>B84*10000/B62</f>
        <v>1.0567566911461257</v>
      </c>
      <c r="C124">
        <f>C84*10000/C62</f>
        <v>3.1940930065991466</v>
      </c>
      <c r="D124">
        <f>D84*10000/D62</f>
        <v>3.6267922047234213</v>
      </c>
      <c r="E124">
        <f>E84*10000/E62</f>
        <v>2.0818025765795416</v>
      </c>
      <c r="F124">
        <f>F84*10000/F62</f>
        <v>0.06911838026723695</v>
      </c>
      <c r="G124">
        <f>AVERAGE(C124:E124)</f>
        <v>2.96756259596737</v>
      </c>
      <c r="H124">
        <f>STDEV(C124:E124)</f>
        <v>0.7970164728371625</v>
      </c>
      <c r="I124">
        <f>(B124*B4+C124*C4+D124*D4+E124*E4+F124*F4)/SUM(B4:F4)</f>
        <v>2.303831245686657</v>
      </c>
    </row>
    <row r="125" spans="1:9" ht="12.75">
      <c r="A125" t="s">
        <v>84</v>
      </c>
      <c r="B125">
        <f>B85*10000/B62</f>
        <v>0.17684983890653436</v>
      </c>
      <c r="C125">
        <f>C85*10000/C62</f>
        <v>1.0388856201711552</v>
      </c>
      <c r="D125">
        <f>D85*10000/D62</f>
        <v>1.2110143521857561</v>
      </c>
      <c r="E125">
        <f>E85*10000/E62</f>
        <v>-0.021716597237746996</v>
      </c>
      <c r="F125">
        <f>F85*10000/F62</f>
        <v>-0.007218618460999514</v>
      </c>
      <c r="G125">
        <f>AVERAGE(C125:E125)</f>
        <v>0.7427277917063883</v>
      </c>
      <c r="H125">
        <f>STDEV(C125:E125)</f>
        <v>0.667599051030907</v>
      </c>
      <c r="I125">
        <f>(B125*B4+C125*C4+D125*D4+E125*E4+F125*F4)/SUM(B4:F4)</f>
        <v>0.5605989311753109</v>
      </c>
    </row>
    <row r="126" spans="1:9" ht="12.75">
      <c r="A126" t="s">
        <v>85</v>
      </c>
      <c r="B126">
        <f>B86*10000/B62</f>
        <v>1.9158879201349306</v>
      </c>
      <c r="C126">
        <f>C86*10000/C62</f>
        <v>1.3158189964362106</v>
      </c>
      <c r="D126">
        <f>D86*10000/D62</f>
        <v>1.6149349142919276</v>
      </c>
      <c r="E126">
        <f>E86*10000/E62</f>
        <v>1.356535944900733</v>
      </c>
      <c r="F126">
        <f>F86*10000/F62</f>
        <v>2.145557953491866</v>
      </c>
      <c r="G126">
        <f>AVERAGE(C126:E126)</f>
        <v>1.429096618542957</v>
      </c>
      <c r="H126">
        <f>STDEV(C126:E126)</f>
        <v>0.16222321534918133</v>
      </c>
      <c r="I126">
        <f>(B126*B4+C126*C4+D126*D4+E126*E4+F126*F4)/SUM(B4:F4)</f>
        <v>1.5952141317349826</v>
      </c>
    </row>
    <row r="127" spans="1:9" ht="12.75">
      <c r="A127" t="s">
        <v>86</v>
      </c>
      <c r="B127">
        <f>B87*10000/B62</f>
        <v>-0.06771630186964255</v>
      </c>
      <c r="C127">
        <f>C87*10000/C62</f>
        <v>0.10270001913787635</v>
      </c>
      <c r="D127">
        <f>D87*10000/D62</f>
        <v>0.21136786572879696</v>
      </c>
      <c r="E127">
        <f>E87*10000/E62</f>
        <v>0.029340159241650468</v>
      </c>
      <c r="F127">
        <f>F87*10000/F62</f>
        <v>0.06864432896329625</v>
      </c>
      <c r="G127">
        <f>AVERAGE(C127:E127)</f>
        <v>0.11446934803610792</v>
      </c>
      <c r="H127">
        <f>STDEV(C127:E127)</f>
        <v>0.09158280029175102</v>
      </c>
      <c r="I127">
        <f>(B127*B4+C127*C4+D127*D4+E127*E4+F127*F4)/SUM(B4:F4)</f>
        <v>0.08194406119771262</v>
      </c>
    </row>
    <row r="128" spans="1:9" ht="12.75">
      <c r="A128" t="s">
        <v>87</v>
      </c>
      <c r="B128">
        <f>B88*10000/B62</f>
        <v>0.11144861245789901</v>
      </c>
      <c r="C128">
        <f>C88*10000/C62</f>
        <v>0.43431901612360935</v>
      </c>
      <c r="D128">
        <f>D88*10000/D62</f>
        <v>0.3811491297776574</v>
      </c>
      <c r="E128">
        <f>E88*10000/E62</f>
        <v>0.21453325653944316</v>
      </c>
      <c r="F128">
        <f>F88*10000/F62</f>
        <v>0.270285552210097</v>
      </c>
      <c r="G128">
        <f>AVERAGE(C128:E128)</f>
        <v>0.34333380081356996</v>
      </c>
      <c r="H128">
        <f>STDEV(C128:E128)</f>
        <v>0.11466884649936034</v>
      </c>
      <c r="I128">
        <f>(B128*B4+C128*C4+D128*D4+E128*E4+F128*F4)/SUM(B4:F4)</f>
        <v>0.2999820717404912</v>
      </c>
    </row>
    <row r="129" spans="1:9" ht="12.75">
      <c r="A129" t="s">
        <v>88</v>
      </c>
      <c r="B129">
        <f>B89*10000/B62</f>
        <v>-0.00017105655951511753</v>
      </c>
      <c r="C129">
        <f>C89*10000/C62</f>
        <v>0.048485388550241315</v>
      </c>
      <c r="D129">
        <f>D89*10000/D62</f>
        <v>0.07460071431384703</v>
      </c>
      <c r="E129">
        <f>E89*10000/E62</f>
        <v>0.00657671684182806</v>
      </c>
      <c r="F129">
        <f>F89*10000/F62</f>
        <v>0.019924392396785583</v>
      </c>
      <c r="G129">
        <f>AVERAGE(C129:E129)</f>
        <v>0.04322093990197213</v>
      </c>
      <c r="H129">
        <f>STDEV(C129:E129)</f>
        <v>0.03431620422913945</v>
      </c>
      <c r="I129">
        <f>(B129*B4+C129*C4+D129*D4+E129*E4+F129*F4)/SUM(B4:F4)</f>
        <v>0.033820848446629796</v>
      </c>
    </row>
    <row r="130" spans="1:9" ht="12.75">
      <c r="A130" t="s">
        <v>89</v>
      </c>
      <c r="B130">
        <f>B90*10000/B62</f>
        <v>0.22677943222814767</v>
      </c>
      <c r="C130">
        <f>C90*10000/C62</f>
        <v>0.256703787292797</v>
      </c>
      <c r="D130">
        <f>D90*10000/D62</f>
        <v>0.21838602806178498</v>
      </c>
      <c r="E130">
        <f>E90*10000/E62</f>
        <v>0.19924145027005957</v>
      </c>
      <c r="F130">
        <f>F90*10000/F62</f>
        <v>0.29609088891858126</v>
      </c>
      <c r="G130">
        <f>AVERAGE(C130:E130)</f>
        <v>0.2247770885415472</v>
      </c>
      <c r="H130">
        <f>STDEV(C130:E130)</f>
        <v>0.029259430694574734</v>
      </c>
      <c r="I130">
        <f>(B130*B4+C130*C4+D130*D4+E130*E4+F130*F4)/SUM(B4:F4)</f>
        <v>0.23458445024559035</v>
      </c>
    </row>
    <row r="131" spans="1:9" ht="12.75">
      <c r="A131" t="s">
        <v>90</v>
      </c>
      <c r="B131">
        <f>B91*10000/B62</f>
        <v>-0.03646122258238558</v>
      </c>
      <c r="C131">
        <f>C91*10000/C62</f>
        <v>-0.024538421278813293</v>
      </c>
      <c r="D131">
        <f>D91*10000/D62</f>
        <v>-0.006098917735849539</v>
      </c>
      <c r="E131">
        <f>E91*10000/E62</f>
        <v>-0.014880092109187077</v>
      </c>
      <c r="F131">
        <f>F91*10000/F62</f>
        <v>-0.030170078960421287</v>
      </c>
      <c r="G131">
        <f>AVERAGE(C131:E131)</f>
        <v>-0.015172477041283305</v>
      </c>
      <c r="H131">
        <f>STDEV(C131:E131)</f>
        <v>0.009223228254745239</v>
      </c>
      <c r="I131">
        <f>(B131*B4+C131*C4+D131*D4+E131*E4+F131*F4)/SUM(B4:F4)</f>
        <v>-0.020259615818952786</v>
      </c>
    </row>
    <row r="132" spans="1:9" ht="12.75">
      <c r="A132" t="s">
        <v>91</v>
      </c>
      <c r="B132">
        <f>B92*10000/B62</f>
        <v>0.020036117573448548</v>
      </c>
      <c r="C132">
        <f>C92*10000/C62</f>
        <v>0.08134819062232632</v>
      </c>
      <c r="D132">
        <f>D92*10000/D62</f>
        <v>0.06877235678077791</v>
      </c>
      <c r="E132">
        <f>E92*10000/E62</f>
        <v>0.04976268532857587</v>
      </c>
      <c r="F132">
        <f>F92*10000/F62</f>
        <v>0.0729026675316905</v>
      </c>
      <c r="G132">
        <f>AVERAGE(C132:E132)</f>
        <v>0.06662774424389335</v>
      </c>
      <c r="H132">
        <f>STDEV(C132:E132)</f>
        <v>0.01590158980622404</v>
      </c>
      <c r="I132">
        <f>(B132*B4+C132*C4+D132*D4+E132*E4+F132*F4)/SUM(B4:F4)</f>
        <v>0.06071392428129828</v>
      </c>
    </row>
    <row r="133" spans="1:9" ht="12.75">
      <c r="A133" t="s">
        <v>92</v>
      </c>
      <c r="B133">
        <f>B93*10000/B62</f>
        <v>0.10799289319821277</v>
      </c>
      <c r="C133">
        <f>C93*10000/C62</f>
        <v>0.11192357677490496</v>
      </c>
      <c r="D133">
        <f>D93*10000/D62</f>
        <v>0.11467813505943113</v>
      </c>
      <c r="E133">
        <f>E93*10000/E62</f>
        <v>0.1234761888989048</v>
      </c>
      <c r="F133">
        <f>F93*10000/F62</f>
        <v>0.0925868036136764</v>
      </c>
      <c r="G133">
        <f>AVERAGE(C133:E133)</f>
        <v>0.11669263357774695</v>
      </c>
      <c r="H133">
        <f>STDEV(C133:E133)</f>
        <v>0.006034017312879028</v>
      </c>
      <c r="I133">
        <f>(B133*B4+C133*C4+D133*D4+E133*E4+F133*F4)/SUM(B4:F4)</f>
        <v>0.11221555807444222</v>
      </c>
    </row>
    <row r="134" spans="1:9" ht="12.75">
      <c r="A134" t="s">
        <v>93</v>
      </c>
      <c r="B134">
        <f>B94*10000/B62</f>
        <v>0.006457980116319534</v>
      </c>
      <c r="C134">
        <f>C94*10000/C62</f>
        <v>0.016081596126290818</v>
      </c>
      <c r="D134">
        <f>D94*10000/D62</f>
        <v>0.006094603174766298</v>
      </c>
      <c r="E134">
        <f>E94*10000/E62</f>
        <v>0.002368798483063102</v>
      </c>
      <c r="F134">
        <f>F94*10000/F62</f>
        <v>-0.024377306112910956</v>
      </c>
      <c r="G134">
        <f>AVERAGE(C134:E134)</f>
        <v>0.008181665928040073</v>
      </c>
      <c r="H134">
        <f>STDEV(C134:E134)</f>
        <v>0.0070906331172261965</v>
      </c>
      <c r="I134">
        <f>(B134*B4+C134*C4+D134*D4+E134*E4+F134*F4)/SUM(B4:F4)</f>
        <v>0.003587372816764207</v>
      </c>
    </row>
    <row r="135" spans="1:9" ht="12.75">
      <c r="A135" t="s">
        <v>94</v>
      </c>
      <c r="B135">
        <f>B95*10000/B62</f>
        <v>-0.00787231891784589</v>
      </c>
      <c r="C135">
        <f>C95*10000/C62</f>
        <v>-0.0035907286463379164</v>
      </c>
      <c r="D135">
        <f>D95*10000/D62</f>
        <v>-0.002695607695387494</v>
      </c>
      <c r="E135">
        <f>E95*10000/E62</f>
        <v>-0.003310567297243615</v>
      </c>
      <c r="F135">
        <f>F95*10000/F62</f>
        <v>0.001009679005446294</v>
      </c>
      <c r="G135">
        <f>AVERAGE(C135:E135)</f>
        <v>-0.0031989678796563417</v>
      </c>
      <c r="H135">
        <f>STDEV(C135:E135)</f>
        <v>0.00045787684120510353</v>
      </c>
      <c r="I135">
        <f>(B135*B4+C135*C4+D135*D4+E135*E4+F135*F4)/SUM(B4:F4)</f>
        <v>-0.003314558297999725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2005-02-15T08:33:27Z</cp:lastPrinted>
  <dcterms:created xsi:type="dcterms:W3CDTF">2005-02-15T08:33:27Z</dcterms:created>
  <dcterms:modified xsi:type="dcterms:W3CDTF">2005-02-15T09:28:31Z</dcterms:modified>
  <cp:category/>
  <cp:version/>
  <cp:contentType/>
  <cp:contentStatus/>
</cp:coreProperties>
</file>