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<sst xmlns="http://schemas.openxmlformats.org/spreadsheetml/2006/main" count="204" uniqueCount="98">
  <si>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Tue 15/02/2005       11:23:43</t>
  </si>
  <si>
    <t>LISSNER</t>
  </si>
  <si>
    <t>HCMQAP491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</si>
  <si>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</si>
  <si>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</si>
  <si>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</si>
  <si>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</si>
  <si>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</si>
  <si>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</si>
  <si>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</si>
  <si>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</si>
  <si>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</si>
  <si>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</si>
  <si>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</si>
  <si>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</si>
  <si>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</si>
  <si>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</si>
  <si>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</si>
  <si>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</si>
  <si>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</si>
  <si>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</si>
  <si>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</si>
  <si>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</si>
  <si>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</si>
  <si>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</si>
  <si>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</si>
  <si>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</si>
  <si>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</si>
  <si>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</si>
  <si>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</si>
  <si>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</si>
  <si>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</si>
  <si>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</si>
  <si>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</si>
  <si>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</si>
  <si>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</si>
  <si>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</si>
  <si>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</si>
  <si>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</si>
  <si>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</si>
  <si>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</si>
  <si>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</si>
  <si>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</si>
  <si>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</si>
  <si>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</si>
  <si>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</si>
  <si>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</si>
  <si>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</si>
  <si>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</si>
  <si>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</si>
  <si>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</si>
  <si>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</si>
  <si>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</si>
  <si>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</si>
  <si>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</si>
  <si>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</si>
  <si>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</si>
  <si>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ACCEPTED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</si>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</sst>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13569269"/>
        <c:axId val="55014558"/>
      </c:lineChart>
      <c:catAx>
        <c:axId val="1356926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014558"/>
        <c:crosses val="autoZero"/>
        <c:auto val="1"/>
        <c:lblOffset val="100"/>
        <c:noMultiLvlLbl val="0"/>
      </c:catAx>
      <c:valAx>
        <c:axId val="550145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56926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-0.002261</v>
      </c>
      <c r="C4" s="12">
        <v>-0.003761</v>
      </c>
      <c r="D4" s="12">
        <v>-0.003758</v>
      </c>
      <c r="E4" s="12">
        <v>-0.003762</v>
      </c>
      <c r="F4" s="24">
        <v>-0.002088</v>
      </c>
      <c r="G4" s="34">
        <v>-0.011722</v>
      </c>
    </row>
    <row r="5" spans="1:7" ht="12.75" thickBot="1">
      <c r="A5" s="44" t="s">
        <v>13</v>
      </c>
      <c r="B5" s="45">
        <v>2.822876</v>
      </c>
      <c r="C5" s="46">
        <v>0.81448</v>
      </c>
      <c r="D5" s="46">
        <v>-0.230782</v>
      </c>
      <c r="E5" s="46">
        <v>-0.947277</v>
      </c>
      <c r="F5" s="47">
        <v>-2.267293</v>
      </c>
      <c r="G5" s="48">
        <v>7.793055</v>
      </c>
    </row>
    <row r="6" spans="1:7" ht="12.75" thickTop="1">
      <c r="A6" s="6" t="s">
        <v>14</v>
      </c>
      <c r="B6" s="39">
        <v>-100.2795</v>
      </c>
      <c r="C6" s="40">
        <v>75.20132</v>
      </c>
      <c r="D6" s="40">
        <v>-4.052809</v>
      </c>
      <c r="E6" s="40">
        <v>29.29267</v>
      </c>
      <c r="F6" s="41">
        <v>-72.39066</v>
      </c>
      <c r="G6" s="42">
        <v>-0.006128132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4.184876</v>
      </c>
      <c r="C8" s="13">
        <v>3.813424</v>
      </c>
      <c r="D8" s="13">
        <v>2.707875</v>
      </c>
      <c r="E8" s="13">
        <v>3.562752</v>
      </c>
      <c r="F8" s="25">
        <v>-0.6986629</v>
      </c>
      <c r="G8" s="35">
        <v>2.938275</v>
      </c>
    </row>
    <row r="9" spans="1:7" ht="12">
      <c r="A9" s="20" t="s">
        <v>17</v>
      </c>
      <c r="B9" s="29">
        <v>0.1013267</v>
      </c>
      <c r="C9" s="13">
        <v>-0.8159198</v>
      </c>
      <c r="D9" s="13">
        <v>-0.01248917</v>
      </c>
      <c r="E9" s="13">
        <v>-0.3097972</v>
      </c>
      <c r="F9" s="25">
        <v>-1.772469</v>
      </c>
      <c r="G9" s="35">
        <v>-0.4960981</v>
      </c>
    </row>
    <row r="10" spans="1:7" ht="12">
      <c r="A10" s="20" t="s">
        <v>18</v>
      </c>
      <c r="B10" s="29">
        <v>0.629665</v>
      </c>
      <c r="C10" s="13">
        <v>-1.21126</v>
      </c>
      <c r="D10" s="13">
        <v>-0.7961998</v>
      </c>
      <c r="E10" s="13">
        <v>-1.239842</v>
      </c>
      <c r="F10" s="25">
        <v>-1.018401</v>
      </c>
      <c r="G10" s="35">
        <v>-0.8262747</v>
      </c>
    </row>
    <row r="11" spans="1:7" ht="12">
      <c r="A11" s="21" t="s">
        <v>19</v>
      </c>
      <c r="B11" s="31">
        <v>2.703613</v>
      </c>
      <c r="C11" s="15">
        <v>1.057548</v>
      </c>
      <c r="D11" s="15">
        <v>3.012711</v>
      </c>
      <c r="E11" s="15">
        <v>1.324978</v>
      </c>
      <c r="F11" s="27">
        <v>13.48865</v>
      </c>
      <c r="G11" s="37">
        <v>3.490743</v>
      </c>
    </row>
    <row r="12" spans="1:7" ht="12">
      <c r="A12" s="20" t="s">
        <v>20</v>
      </c>
      <c r="B12" s="29">
        <v>-0.2624382</v>
      </c>
      <c r="C12" s="13">
        <v>-0.1819773</v>
      </c>
      <c r="D12" s="13">
        <v>0.01077929</v>
      </c>
      <c r="E12" s="13">
        <v>-0.1437946</v>
      </c>
      <c r="F12" s="25">
        <v>-0.4945359</v>
      </c>
      <c r="G12" s="35">
        <v>-0.1798409</v>
      </c>
    </row>
    <row r="13" spans="1:7" ht="12">
      <c r="A13" s="20" t="s">
        <v>21</v>
      </c>
      <c r="B13" s="29">
        <v>-0.1640139</v>
      </c>
      <c r="C13" s="13">
        <v>0.07834482</v>
      </c>
      <c r="D13" s="13">
        <v>0.04268471</v>
      </c>
      <c r="E13" s="13">
        <v>0.007682363</v>
      </c>
      <c r="F13" s="25">
        <v>-0.04764514</v>
      </c>
      <c r="G13" s="35">
        <v>0.0008393184</v>
      </c>
    </row>
    <row r="14" spans="1:7" ht="12">
      <c r="A14" s="20" t="s">
        <v>22</v>
      </c>
      <c r="B14" s="29">
        <v>0.1931633</v>
      </c>
      <c r="C14" s="13">
        <v>0.02758429</v>
      </c>
      <c r="D14" s="13">
        <v>0.02023542</v>
      </c>
      <c r="E14" s="13">
        <v>-0.1039048</v>
      </c>
      <c r="F14" s="25">
        <v>0.1125895</v>
      </c>
      <c r="G14" s="35">
        <v>0.0294812</v>
      </c>
    </row>
    <row r="15" spans="1:7" ht="12">
      <c r="A15" s="21" t="s">
        <v>23</v>
      </c>
      <c r="B15" s="31">
        <v>-0.3301802</v>
      </c>
      <c r="C15" s="15">
        <v>-0.1747123</v>
      </c>
      <c r="D15" s="15">
        <v>-0.0531921</v>
      </c>
      <c r="E15" s="15">
        <v>-0.1267252</v>
      </c>
      <c r="F15" s="27">
        <v>-0.4280271</v>
      </c>
      <c r="G15" s="37">
        <v>-0.1902639</v>
      </c>
    </row>
    <row r="16" spans="1:7" ht="12">
      <c r="A16" s="20" t="s">
        <v>24</v>
      </c>
      <c r="B16" s="29">
        <v>-0.06341572</v>
      </c>
      <c r="C16" s="13">
        <v>-0.0535807</v>
      </c>
      <c r="D16" s="13">
        <v>0.005324061</v>
      </c>
      <c r="E16" s="13">
        <v>0.02141068</v>
      </c>
      <c r="F16" s="25">
        <v>-0.05249756</v>
      </c>
      <c r="G16" s="35">
        <v>-0.02265063</v>
      </c>
    </row>
    <row r="17" spans="1:7" ht="12">
      <c r="A17" s="20" t="s">
        <v>25</v>
      </c>
      <c r="B17" s="29">
        <v>-0.05449476</v>
      </c>
      <c r="C17" s="13">
        <v>-0.04306879</v>
      </c>
      <c r="D17" s="13">
        <v>-0.05214574</v>
      </c>
      <c r="E17" s="13">
        <v>-0.03050338</v>
      </c>
      <c r="F17" s="25">
        <v>-0.03408242</v>
      </c>
      <c r="G17" s="35">
        <v>-0.04268134</v>
      </c>
    </row>
    <row r="18" spans="1:7" ht="12">
      <c r="A18" s="20" t="s">
        <v>26</v>
      </c>
      <c r="B18" s="29">
        <v>0.07458996</v>
      </c>
      <c r="C18" s="13">
        <v>0.02839308</v>
      </c>
      <c r="D18" s="13">
        <v>0.03612631</v>
      </c>
      <c r="E18" s="13">
        <v>0.03807568</v>
      </c>
      <c r="F18" s="25">
        <v>0.01824601</v>
      </c>
      <c r="G18" s="35">
        <v>0.03793571</v>
      </c>
    </row>
    <row r="19" spans="1:7" ht="12">
      <c r="A19" s="21" t="s">
        <v>27</v>
      </c>
      <c r="B19" s="31">
        <v>-0.2229439</v>
      </c>
      <c r="C19" s="15">
        <v>-0.1847352</v>
      </c>
      <c r="D19" s="15">
        <v>-0.210304</v>
      </c>
      <c r="E19" s="15">
        <v>-0.1961145</v>
      </c>
      <c r="F19" s="27">
        <v>-0.1543334</v>
      </c>
      <c r="G19" s="37">
        <v>-0.1950901</v>
      </c>
    </row>
    <row r="20" spans="1:7" ht="12.75" thickBot="1">
      <c r="A20" s="44" t="s">
        <v>28</v>
      </c>
      <c r="B20" s="45">
        <v>-0.008012257</v>
      </c>
      <c r="C20" s="46">
        <v>-0.003527611</v>
      </c>
      <c r="D20" s="46">
        <v>0.001170245</v>
      </c>
      <c r="E20" s="46">
        <v>0.001500191</v>
      </c>
      <c r="F20" s="47">
        <v>-0.003701537</v>
      </c>
      <c r="G20" s="48">
        <v>-0.001859661</v>
      </c>
    </row>
    <row r="21" spans="1:7" ht="12.75" thickTop="1">
      <c r="A21" s="6" t="s">
        <v>29</v>
      </c>
      <c r="B21" s="39">
        <v>-102.1757</v>
      </c>
      <c r="C21" s="40">
        <v>45.17321</v>
      </c>
      <c r="D21" s="40">
        <v>47.32485</v>
      </c>
      <c r="E21" s="40">
        <v>1.40579</v>
      </c>
      <c r="F21" s="41">
        <v>-58.25765</v>
      </c>
      <c r="G21" s="43">
        <v>0.02180546</v>
      </c>
    </row>
    <row r="22" spans="1:7" ht="12">
      <c r="A22" s="20" t="s">
        <v>30</v>
      </c>
      <c r="B22" s="29">
        <v>56.45811</v>
      </c>
      <c r="C22" s="13">
        <v>16.28961</v>
      </c>
      <c r="D22" s="13">
        <v>-4.615631</v>
      </c>
      <c r="E22" s="13">
        <v>-18.94557</v>
      </c>
      <c r="F22" s="25">
        <v>-45.34617</v>
      </c>
      <c r="G22" s="36">
        <v>0</v>
      </c>
    </row>
    <row r="23" spans="1:7" ht="12">
      <c r="A23" s="20" t="s">
        <v>31</v>
      </c>
      <c r="B23" s="29">
        <v>-5.092301</v>
      </c>
      <c r="C23" s="13">
        <v>-0.4664977</v>
      </c>
      <c r="D23" s="13">
        <v>-1.172179</v>
      </c>
      <c r="E23" s="13">
        <v>-1.053623</v>
      </c>
      <c r="F23" s="25">
        <v>6.021062</v>
      </c>
      <c r="G23" s="35">
        <v>-0.5802628</v>
      </c>
    </row>
    <row r="24" spans="1:7" ht="12">
      <c r="A24" s="20" t="s">
        <v>32</v>
      </c>
      <c r="B24" s="29">
        <v>1.624625</v>
      </c>
      <c r="C24" s="13">
        <v>-2.678465</v>
      </c>
      <c r="D24" s="13">
        <v>-2.407578</v>
      </c>
      <c r="E24" s="13">
        <v>-0.5350094</v>
      </c>
      <c r="F24" s="25">
        <v>-0.1631955</v>
      </c>
      <c r="G24" s="35">
        <v>-1.138852</v>
      </c>
    </row>
    <row r="25" spans="1:7" ht="12">
      <c r="A25" s="20" t="s">
        <v>33</v>
      </c>
      <c r="B25" s="29">
        <v>-0.7727541</v>
      </c>
      <c r="C25" s="13">
        <v>0.1111923</v>
      </c>
      <c r="D25" s="13">
        <v>-0.1931377</v>
      </c>
      <c r="E25" s="13">
        <v>0.2229346</v>
      </c>
      <c r="F25" s="25">
        <v>-1.712842</v>
      </c>
      <c r="G25" s="35">
        <v>-0.3065499</v>
      </c>
    </row>
    <row r="26" spans="1:7" ht="12">
      <c r="A26" s="21" t="s">
        <v>34</v>
      </c>
      <c r="B26" s="31">
        <v>1.12195</v>
      </c>
      <c r="C26" s="15">
        <v>0.2874686</v>
      </c>
      <c r="D26" s="15">
        <v>0.004321088</v>
      </c>
      <c r="E26" s="15">
        <v>0.1747622</v>
      </c>
      <c r="F26" s="27">
        <v>1.887172</v>
      </c>
      <c r="G26" s="37">
        <v>0.5263114</v>
      </c>
    </row>
    <row r="27" spans="1:7" ht="12">
      <c r="A27" s="20" t="s">
        <v>35</v>
      </c>
      <c r="B27" s="29">
        <v>0.03653831</v>
      </c>
      <c r="C27" s="13">
        <v>-0.1509794</v>
      </c>
      <c r="D27" s="13">
        <v>-0.06361005</v>
      </c>
      <c r="E27" s="13">
        <v>-0.1205372</v>
      </c>
      <c r="F27" s="25">
        <v>0.3823905</v>
      </c>
      <c r="G27" s="35">
        <v>-0.02424648</v>
      </c>
    </row>
    <row r="28" spans="1:7" ht="12">
      <c r="A28" s="20" t="s">
        <v>36</v>
      </c>
      <c r="B28" s="29">
        <v>0.432329</v>
      </c>
      <c r="C28" s="13">
        <v>-0.3710765</v>
      </c>
      <c r="D28" s="13">
        <v>-0.4536628</v>
      </c>
      <c r="E28" s="13">
        <v>-0.1990406</v>
      </c>
      <c r="F28" s="25">
        <v>-0.2271927</v>
      </c>
      <c r="G28" s="35">
        <v>-0.2140704</v>
      </c>
    </row>
    <row r="29" spans="1:7" ht="12">
      <c r="A29" s="20" t="s">
        <v>37</v>
      </c>
      <c r="B29" s="29">
        <v>0.05890287</v>
      </c>
      <c r="C29" s="13">
        <v>0.02054321</v>
      </c>
      <c r="D29" s="13">
        <v>-0.01654033</v>
      </c>
      <c r="E29" s="13">
        <v>0.01503939</v>
      </c>
      <c r="F29" s="25">
        <v>-0.08593498</v>
      </c>
      <c r="G29" s="35">
        <v>0.00162444</v>
      </c>
    </row>
    <row r="30" spans="1:7" ht="12">
      <c r="A30" s="21" t="s">
        <v>38</v>
      </c>
      <c r="B30" s="31">
        <v>0.1280725</v>
      </c>
      <c r="C30" s="15">
        <v>0.0896404</v>
      </c>
      <c r="D30" s="15">
        <v>-0.03446366</v>
      </c>
      <c r="E30" s="15">
        <v>0.03230614</v>
      </c>
      <c r="F30" s="27">
        <v>0.2773488</v>
      </c>
      <c r="G30" s="37">
        <v>0.07667295</v>
      </c>
    </row>
    <row r="31" spans="1:7" ht="12">
      <c r="A31" s="20" t="s">
        <v>39</v>
      </c>
      <c r="B31" s="29">
        <v>-0.01243416</v>
      </c>
      <c r="C31" s="13">
        <v>-0.03533023</v>
      </c>
      <c r="D31" s="13">
        <v>-0.01740298</v>
      </c>
      <c r="E31" s="13">
        <v>-0.004906589</v>
      </c>
      <c r="F31" s="25">
        <v>0.01324359</v>
      </c>
      <c r="G31" s="35">
        <v>-0.01389208</v>
      </c>
    </row>
    <row r="32" spans="1:7" ht="12">
      <c r="A32" s="20" t="s">
        <v>40</v>
      </c>
      <c r="B32" s="29">
        <v>0.04497094</v>
      </c>
      <c r="C32" s="13">
        <v>-0.01110476</v>
      </c>
      <c r="D32" s="13">
        <v>-0.02193171</v>
      </c>
      <c r="E32" s="13">
        <v>-0.01681302</v>
      </c>
      <c r="F32" s="25">
        <v>-0.02445499</v>
      </c>
      <c r="G32" s="35">
        <v>-0.008742826</v>
      </c>
    </row>
    <row r="33" spans="1:7" ht="12">
      <c r="A33" s="20" t="s">
        <v>41</v>
      </c>
      <c r="B33" s="29">
        <v>0.1631027</v>
      </c>
      <c r="C33" s="13">
        <v>0.08393179</v>
      </c>
      <c r="D33" s="13">
        <v>0.09848735</v>
      </c>
      <c r="E33" s="13">
        <v>0.1044233</v>
      </c>
      <c r="F33" s="25">
        <v>0.09611549</v>
      </c>
      <c r="G33" s="35">
        <v>0.1054361</v>
      </c>
    </row>
    <row r="34" spans="1:7" ht="12">
      <c r="A34" s="21" t="s">
        <v>42</v>
      </c>
      <c r="B34" s="31">
        <v>-0.010073</v>
      </c>
      <c r="C34" s="15">
        <v>-0.0007822519</v>
      </c>
      <c r="D34" s="15">
        <v>-0.009932441</v>
      </c>
      <c r="E34" s="15">
        <v>-0.00085508</v>
      </c>
      <c r="F34" s="27">
        <v>-0.02844302</v>
      </c>
      <c r="G34" s="37">
        <v>-0.007989473</v>
      </c>
    </row>
    <row r="35" spans="1:7" ht="12.75" thickBot="1">
      <c r="A35" s="22" t="s">
        <v>43</v>
      </c>
      <c r="B35" s="32">
        <v>-0.003009413</v>
      </c>
      <c r="C35" s="16">
        <v>0.002251515</v>
      </c>
      <c r="D35" s="16">
        <v>0.002456451</v>
      </c>
      <c r="E35" s="16">
        <v>0.002620328</v>
      </c>
      <c r="F35" s="28">
        <v>0.002405216</v>
      </c>
      <c r="G35" s="38">
        <v>0.001649448</v>
      </c>
    </row>
    <row r="36" spans="1:7" ht="12">
      <c r="A36" s="4" t="s">
        <v>44</v>
      </c>
      <c r="B36" s="3">
        <v>19.94324</v>
      </c>
      <c r="C36" s="3">
        <v>19.94629</v>
      </c>
      <c r="D36" s="3">
        <v>19.9585</v>
      </c>
      <c r="E36" s="3">
        <v>19.96155</v>
      </c>
      <c r="F36" s="3">
        <v>19.97681</v>
      </c>
      <c r="G36" s="3"/>
    </row>
    <row r="37" spans="1:6" ht="12">
      <c r="A37" s="4" t="s">
        <v>45</v>
      </c>
      <c r="B37" s="2">
        <v>0.3479004</v>
      </c>
      <c r="C37" s="2">
        <v>0.328064</v>
      </c>
      <c r="D37" s="2">
        <v>0.3245036</v>
      </c>
      <c r="E37" s="2">
        <v>0.3214518</v>
      </c>
      <c r="F37" s="2">
        <v>0.3168742</v>
      </c>
    </row>
    <row r="38" spans="1:7" ht="12">
      <c r="A38" s="4" t="s">
        <v>53</v>
      </c>
      <c r="B38" s="2">
        <v>0.0001714504</v>
      </c>
      <c r="C38" s="2">
        <v>-0.000127967</v>
      </c>
      <c r="D38" s="2">
        <v>0</v>
      </c>
      <c r="E38" s="2">
        <v>-4.979284E-05</v>
      </c>
      <c r="F38" s="2">
        <v>0.0001226125</v>
      </c>
      <c r="G38" s="2">
        <v>0.0002724466</v>
      </c>
    </row>
    <row r="39" spans="1:7" ht="12.75" thickBot="1">
      <c r="A39" s="4" t="s">
        <v>54</v>
      </c>
      <c r="B39" s="2">
        <v>0.0001727307</v>
      </c>
      <c r="C39" s="2">
        <v>-7.6586E-05</v>
      </c>
      <c r="D39" s="2">
        <v>-8.044906E-05</v>
      </c>
      <c r="E39" s="2">
        <v>0</v>
      </c>
      <c r="F39" s="2">
        <v>9.959401E-05</v>
      </c>
      <c r="G39" s="2">
        <v>0.001045773</v>
      </c>
    </row>
    <row r="40" spans="2:7" ht="12.75" thickBot="1">
      <c r="B40" s="7" t="s">
        <v>46</v>
      </c>
      <c r="C40" s="18">
        <v>-0.003761</v>
      </c>
      <c r="D40" s="17" t="s">
        <v>47</v>
      </c>
      <c r="E40" s="18">
        <v>3.117071</v>
      </c>
      <c r="F40" s="17" t="s">
        <v>48</v>
      </c>
      <c r="G40" s="8">
        <v>55.132247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12.506</v>
      </c>
      <c r="C43" s="1">
        <v>12.505</v>
      </c>
      <c r="D43" s="1">
        <v>12.505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2.5742187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0.002261</v>
      </c>
      <c r="C4">
        <v>0.003761</v>
      </c>
      <c r="D4">
        <v>0.003758</v>
      </c>
      <c r="E4">
        <v>0.003762</v>
      </c>
      <c r="F4">
        <v>0.002088</v>
      </c>
      <c r="G4">
        <v>0.011722</v>
      </c>
    </row>
    <row r="5" spans="1:7" ht="12.75">
      <c r="A5" t="s">
        <v>13</v>
      </c>
      <c r="B5">
        <v>2.822876</v>
      </c>
      <c r="C5">
        <v>0.81448</v>
      </c>
      <c r="D5">
        <v>-0.230782</v>
      </c>
      <c r="E5">
        <v>-0.947277</v>
      </c>
      <c r="F5">
        <v>-2.267293</v>
      </c>
      <c r="G5">
        <v>7.793055</v>
      </c>
    </row>
    <row r="6" spans="1:7" ht="12.75">
      <c r="A6" t="s">
        <v>14</v>
      </c>
      <c r="B6" s="49">
        <v>-100.2795</v>
      </c>
      <c r="C6" s="49">
        <v>75.20132</v>
      </c>
      <c r="D6" s="49">
        <v>-4.052809</v>
      </c>
      <c r="E6" s="49">
        <v>29.29267</v>
      </c>
      <c r="F6" s="49">
        <v>-72.39066</v>
      </c>
      <c r="G6" s="49">
        <v>-0.006128132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4.184876</v>
      </c>
      <c r="C8" s="49">
        <v>3.813424</v>
      </c>
      <c r="D8" s="49">
        <v>2.707875</v>
      </c>
      <c r="E8" s="49">
        <v>3.562752</v>
      </c>
      <c r="F8" s="49">
        <v>-0.6986629</v>
      </c>
      <c r="G8" s="49">
        <v>2.938275</v>
      </c>
    </row>
    <row r="9" spans="1:7" ht="12.75">
      <c r="A9" t="s">
        <v>17</v>
      </c>
      <c r="B9" s="49">
        <v>0.1013267</v>
      </c>
      <c r="C9" s="49">
        <v>-0.8159198</v>
      </c>
      <c r="D9" s="49">
        <v>-0.01248917</v>
      </c>
      <c r="E9" s="49">
        <v>-0.3097972</v>
      </c>
      <c r="F9" s="49">
        <v>-1.772469</v>
      </c>
      <c r="G9" s="49">
        <v>-0.4960981</v>
      </c>
    </row>
    <row r="10" spans="1:7" ht="12.75">
      <c r="A10" t="s">
        <v>18</v>
      </c>
      <c r="B10" s="49">
        <v>0.629665</v>
      </c>
      <c r="C10" s="49">
        <v>-1.21126</v>
      </c>
      <c r="D10" s="49">
        <v>-0.7961998</v>
      </c>
      <c r="E10" s="49">
        <v>-1.239842</v>
      </c>
      <c r="F10" s="49">
        <v>-1.018401</v>
      </c>
      <c r="G10" s="49">
        <v>-0.8262747</v>
      </c>
    </row>
    <row r="11" spans="1:7" ht="12.75">
      <c r="A11" t="s">
        <v>19</v>
      </c>
      <c r="B11" s="49">
        <v>2.703613</v>
      </c>
      <c r="C11" s="49">
        <v>1.057548</v>
      </c>
      <c r="D11" s="49">
        <v>3.012711</v>
      </c>
      <c r="E11" s="49">
        <v>1.324978</v>
      </c>
      <c r="F11" s="49">
        <v>13.48865</v>
      </c>
      <c r="G11" s="49">
        <v>3.490743</v>
      </c>
    </row>
    <row r="12" spans="1:7" ht="12.75">
      <c r="A12" t="s">
        <v>20</v>
      </c>
      <c r="B12" s="49">
        <v>-0.2624382</v>
      </c>
      <c r="C12" s="49">
        <v>-0.1819773</v>
      </c>
      <c r="D12" s="49">
        <v>0.01077929</v>
      </c>
      <c r="E12" s="49">
        <v>-0.1437946</v>
      </c>
      <c r="F12" s="49">
        <v>-0.4945359</v>
      </c>
      <c r="G12" s="49">
        <v>-0.1798409</v>
      </c>
    </row>
    <row r="13" spans="1:7" ht="12.75">
      <c r="A13" t="s">
        <v>21</v>
      </c>
      <c r="B13" s="49">
        <v>-0.1640139</v>
      </c>
      <c r="C13" s="49">
        <v>0.07834482</v>
      </c>
      <c r="D13" s="49">
        <v>0.04268471</v>
      </c>
      <c r="E13" s="49">
        <v>0.007682363</v>
      </c>
      <c r="F13" s="49">
        <v>-0.04764514</v>
      </c>
      <c r="G13" s="49">
        <v>0.0008393184</v>
      </c>
    </row>
    <row r="14" spans="1:7" ht="12.75">
      <c r="A14" t="s">
        <v>22</v>
      </c>
      <c r="B14" s="49">
        <v>0.1931633</v>
      </c>
      <c r="C14" s="49">
        <v>0.02758429</v>
      </c>
      <c r="D14" s="49">
        <v>0.02023542</v>
      </c>
      <c r="E14" s="49">
        <v>-0.1039048</v>
      </c>
      <c r="F14" s="49">
        <v>0.1125895</v>
      </c>
      <c r="G14" s="49">
        <v>0.0294812</v>
      </c>
    </row>
    <row r="15" spans="1:7" ht="12.75">
      <c r="A15" t="s">
        <v>23</v>
      </c>
      <c r="B15" s="49">
        <v>-0.3301802</v>
      </c>
      <c r="C15" s="49">
        <v>-0.1747123</v>
      </c>
      <c r="D15" s="49">
        <v>-0.0531921</v>
      </c>
      <c r="E15" s="49">
        <v>-0.1267252</v>
      </c>
      <c r="F15" s="49">
        <v>-0.4280271</v>
      </c>
      <c r="G15" s="49">
        <v>-0.1902639</v>
      </c>
    </row>
    <row r="16" spans="1:7" ht="12.75">
      <c r="A16" t="s">
        <v>24</v>
      </c>
      <c r="B16" s="49">
        <v>-0.06341572</v>
      </c>
      <c r="C16" s="49">
        <v>-0.0535807</v>
      </c>
      <c r="D16" s="49">
        <v>0.005324061</v>
      </c>
      <c r="E16" s="49">
        <v>0.02141068</v>
      </c>
      <c r="F16" s="49">
        <v>-0.05249756</v>
      </c>
      <c r="G16" s="49">
        <v>-0.02265063</v>
      </c>
    </row>
    <row r="17" spans="1:7" ht="12.75">
      <c r="A17" t="s">
        <v>25</v>
      </c>
      <c r="B17" s="49">
        <v>-0.05449476</v>
      </c>
      <c r="C17" s="49">
        <v>-0.04306879</v>
      </c>
      <c r="D17" s="49">
        <v>-0.05214574</v>
      </c>
      <c r="E17" s="49">
        <v>-0.03050338</v>
      </c>
      <c r="F17" s="49">
        <v>-0.03408242</v>
      </c>
      <c r="G17" s="49">
        <v>-0.04268134</v>
      </c>
    </row>
    <row r="18" spans="1:7" ht="12.75">
      <c r="A18" t="s">
        <v>26</v>
      </c>
      <c r="B18" s="49">
        <v>0.07458996</v>
      </c>
      <c r="C18" s="49">
        <v>0.02839308</v>
      </c>
      <c r="D18" s="49">
        <v>0.03612631</v>
      </c>
      <c r="E18" s="49">
        <v>0.03807568</v>
      </c>
      <c r="F18" s="49">
        <v>0.01824601</v>
      </c>
      <c r="G18" s="49">
        <v>0.03793571</v>
      </c>
    </row>
    <row r="19" spans="1:7" ht="12.75">
      <c r="A19" t="s">
        <v>27</v>
      </c>
      <c r="B19" s="49">
        <v>-0.2229439</v>
      </c>
      <c r="C19" s="49">
        <v>-0.1847352</v>
      </c>
      <c r="D19" s="49">
        <v>-0.210304</v>
      </c>
      <c r="E19" s="49">
        <v>-0.1961145</v>
      </c>
      <c r="F19" s="49">
        <v>-0.1543334</v>
      </c>
      <c r="G19" s="49">
        <v>-0.1950901</v>
      </c>
    </row>
    <row r="20" spans="1:7" ht="12.75">
      <c r="A20" t="s">
        <v>28</v>
      </c>
      <c r="B20" s="49">
        <v>-0.008012257</v>
      </c>
      <c r="C20" s="49">
        <v>-0.003527611</v>
      </c>
      <c r="D20" s="49">
        <v>0.001170245</v>
      </c>
      <c r="E20" s="49">
        <v>0.001500191</v>
      </c>
      <c r="F20" s="49">
        <v>-0.003701537</v>
      </c>
      <c r="G20" s="49">
        <v>-0.001859661</v>
      </c>
    </row>
    <row r="21" spans="1:7" ht="12.75">
      <c r="A21" t="s">
        <v>29</v>
      </c>
      <c r="B21" s="49">
        <v>-102.1757</v>
      </c>
      <c r="C21" s="49">
        <v>45.17321</v>
      </c>
      <c r="D21" s="49">
        <v>47.32485</v>
      </c>
      <c r="E21" s="49">
        <v>1.40579</v>
      </c>
      <c r="F21" s="49">
        <v>-58.25765</v>
      </c>
      <c r="G21" s="49">
        <v>0.02180546</v>
      </c>
    </row>
    <row r="22" spans="1:7" ht="12.75">
      <c r="A22" t="s">
        <v>30</v>
      </c>
      <c r="B22" s="49">
        <v>56.45811</v>
      </c>
      <c r="C22" s="49">
        <v>16.28961</v>
      </c>
      <c r="D22" s="49">
        <v>-4.615631</v>
      </c>
      <c r="E22" s="49">
        <v>-18.94557</v>
      </c>
      <c r="F22" s="49">
        <v>-45.34617</v>
      </c>
      <c r="G22" s="49">
        <v>0</v>
      </c>
    </row>
    <row r="23" spans="1:7" ht="12.75">
      <c r="A23" t="s">
        <v>31</v>
      </c>
      <c r="B23" s="49">
        <v>-5.092301</v>
      </c>
      <c r="C23" s="49">
        <v>-0.4664977</v>
      </c>
      <c r="D23" s="49">
        <v>-1.172179</v>
      </c>
      <c r="E23" s="49">
        <v>-1.053623</v>
      </c>
      <c r="F23" s="49">
        <v>6.021062</v>
      </c>
      <c r="G23" s="49">
        <v>-0.5802628</v>
      </c>
    </row>
    <row r="24" spans="1:7" ht="12.75">
      <c r="A24" t="s">
        <v>32</v>
      </c>
      <c r="B24" s="49">
        <v>1.624625</v>
      </c>
      <c r="C24" s="49">
        <v>-2.678465</v>
      </c>
      <c r="D24" s="49">
        <v>-2.407578</v>
      </c>
      <c r="E24" s="49">
        <v>-0.5350094</v>
      </c>
      <c r="F24" s="49">
        <v>-0.1631955</v>
      </c>
      <c r="G24" s="49">
        <v>-1.138852</v>
      </c>
    </row>
    <row r="25" spans="1:7" ht="12.75">
      <c r="A25" t="s">
        <v>33</v>
      </c>
      <c r="B25" s="49">
        <v>-0.7727541</v>
      </c>
      <c r="C25" s="49">
        <v>0.1111923</v>
      </c>
      <c r="D25" s="49">
        <v>-0.1931377</v>
      </c>
      <c r="E25" s="49">
        <v>0.2229346</v>
      </c>
      <c r="F25" s="49">
        <v>-1.712842</v>
      </c>
      <c r="G25" s="49">
        <v>-0.3065499</v>
      </c>
    </row>
    <row r="26" spans="1:7" ht="12.75">
      <c r="A26" t="s">
        <v>34</v>
      </c>
      <c r="B26" s="49">
        <v>1.12195</v>
      </c>
      <c r="C26" s="49">
        <v>0.2874686</v>
      </c>
      <c r="D26" s="49">
        <v>0.004321088</v>
      </c>
      <c r="E26" s="49">
        <v>0.1747622</v>
      </c>
      <c r="F26" s="49">
        <v>1.887172</v>
      </c>
      <c r="G26" s="49">
        <v>0.5263114</v>
      </c>
    </row>
    <row r="27" spans="1:7" ht="12.75">
      <c r="A27" t="s">
        <v>35</v>
      </c>
      <c r="B27" s="49">
        <v>0.03653831</v>
      </c>
      <c r="C27" s="49">
        <v>-0.1509794</v>
      </c>
      <c r="D27" s="49">
        <v>-0.06361005</v>
      </c>
      <c r="E27" s="49">
        <v>-0.1205372</v>
      </c>
      <c r="F27" s="49">
        <v>0.3823905</v>
      </c>
      <c r="G27" s="49">
        <v>-0.02424648</v>
      </c>
    </row>
    <row r="28" spans="1:7" ht="12.75">
      <c r="A28" t="s">
        <v>36</v>
      </c>
      <c r="B28" s="49">
        <v>0.432329</v>
      </c>
      <c r="C28" s="49">
        <v>-0.3710765</v>
      </c>
      <c r="D28" s="49">
        <v>-0.4536628</v>
      </c>
      <c r="E28" s="49">
        <v>-0.1990406</v>
      </c>
      <c r="F28" s="49">
        <v>-0.2271927</v>
      </c>
      <c r="G28" s="49">
        <v>-0.2140704</v>
      </c>
    </row>
    <row r="29" spans="1:7" ht="12.75">
      <c r="A29" t="s">
        <v>37</v>
      </c>
      <c r="B29" s="49">
        <v>0.05890287</v>
      </c>
      <c r="C29" s="49">
        <v>0.02054321</v>
      </c>
      <c r="D29" s="49">
        <v>-0.01654033</v>
      </c>
      <c r="E29" s="49">
        <v>0.01503939</v>
      </c>
      <c r="F29" s="49">
        <v>-0.08593498</v>
      </c>
      <c r="G29" s="49">
        <v>0.00162444</v>
      </c>
    </row>
    <row r="30" spans="1:7" ht="12.75">
      <c r="A30" t="s">
        <v>38</v>
      </c>
      <c r="B30" s="49">
        <v>0.1280725</v>
      </c>
      <c r="C30" s="49">
        <v>0.0896404</v>
      </c>
      <c r="D30" s="49">
        <v>-0.03446366</v>
      </c>
      <c r="E30" s="49">
        <v>0.03230614</v>
      </c>
      <c r="F30" s="49">
        <v>0.2773488</v>
      </c>
      <c r="G30" s="49">
        <v>0.07667295</v>
      </c>
    </row>
    <row r="31" spans="1:7" ht="12.75">
      <c r="A31" t="s">
        <v>39</v>
      </c>
      <c r="B31" s="49">
        <v>-0.01243416</v>
      </c>
      <c r="C31" s="49">
        <v>-0.03533023</v>
      </c>
      <c r="D31" s="49">
        <v>-0.01740298</v>
      </c>
      <c r="E31" s="49">
        <v>-0.004906589</v>
      </c>
      <c r="F31" s="49">
        <v>0.01324359</v>
      </c>
      <c r="G31" s="49">
        <v>-0.01389208</v>
      </c>
    </row>
    <row r="32" spans="1:7" ht="12.75">
      <c r="A32" t="s">
        <v>40</v>
      </c>
      <c r="B32" s="49">
        <v>0.04497094</v>
      </c>
      <c r="C32" s="49">
        <v>-0.01110476</v>
      </c>
      <c r="D32" s="49">
        <v>-0.02193171</v>
      </c>
      <c r="E32" s="49">
        <v>-0.01681302</v>
      </c>
      <c r="F32" s="49">
        <v>-0.02445499</v>
      </c>
      <c r="G32" s="49">
        <v>-0.008742826</v>
      </c>
    </row>
    <row r="33" spans="1:7" ht="12.75">
      <c r="A33" t="s">
        <v>41</v>
      </c>
      <c r="B33" s="49">
        <v>0.1631027</v>
      </c>
      <c r="C33" s="49">
        <v>0.08393179</v>
      </c>
      <c r="D33" s="49">
        <v>0.09848735</v>
      </c>
      <c r="E33" s="49">
        <v>0.1044233</v>
      </c>
      <c r="F33" s="49">
        <v>0.09611549</v>
      </c>
      <c r="G33" s="49">
        <v>0.1054361</v>
      </c>
    </row>
    <row r="34" spans="1:7" ht="12.75">
      <c r="A34" t="s">
        <v>42</v>
      </c>
      <c r="B34" s="49">
        <v>-0.010073</v>
      </c>
      <c r="C34" s="49">
        <v>-0.0007822519</v>
      </c>
      <c r="D34" s="49">
        <v>-0.009932441</v>
      </c>
      <c r="E34" s="49">
        <v>-0.00085508</v>
      </c>
      <c r="F34" s="49">
        <v>-0.02844302</v>
      </c>
      <c r="G34" s="49">
        <v>-0.007989473</v>
      </c>
    </row>
    <row r="35" spans="1:7" ht="12.75">
      <c r="A35" t="s">
        <v>43</v>
      </c>
      <c r="B35" s="49">
        <v>-0.003009413</v>
      </c>
      <c r="C35" s="49">
        <v>0.002251515</v>
      </c>
      <c r="D35" s="49">
        <v>0.002456451</v>
      </c>
      <c r="E35" s="49">
        <v>0.002620328</v>
      </c>
      <c r="F35" s="49">
        <v>0.002405216</v>
      </c>
      <c r="G35" s="49">
        <v>0.001649448</v>
      </c>
    </row>
    <row r="36" spans="1:6" ht="12.75">
      <c r="A36" t="s">
        <v>44</v>
      </c>
      <c r="B36" s="49">
        <v>19.94324</v>
      </c>
      <c r="C36" s="49">
        <v>19.94629</v>
      </c>
      <c r="D36" s="49">
        <v>19.9585</v>
      </c>
      <c r="E36" s="49">
        <v>19.96155</v>
      </c>
      <c r="F36" s="49">
        <v>19.97681</v>
      </c>
    </row>
    <row r="37" spans="1:6" ht="12.75">
      <c r="A37" t="s">
        <v>45</v>
      </c>
      <c r="B37" s="49">
        <v>0.3479004</v>
      </c>
      <c r="C37" s="49">
        <v>0.328064</v>
      </c>
      <c r="D37" s="49">
        <v>0.3245036</v>
      </c>
      <c r="E37" s="49">
        <v>0.3214518</v>
      </c>
      <c r="F37" s="49">
        <v>0.3168742</v>
      </c>
    </row>
    <row r="38" spans="1:7" ht="12.75">
      <c r="A38" t="s">
        <v>55</v>
      </c>
      <c r="B38" s="49">
        <v>0.0001714504</v>
      </c>
      <c r="C38" s="49">
        <v>-0.000127967</v>
      </c>
      <c r="D38" s="49">
        <v>0</v>
      </c>
      <c r="E38" s="49">
        <v>-4.979284E-05</v>
      </c>
      <c r="F38" s="49">
        <v>0.0001226125</v>
      </c>
      <c r="G38" s="49">
        <v>0.0002724466</v>
      </c>
    </row>
    <row r="39" spans="1:7" ht="12.75">
      <c r="A39" t="s">
        <v>56</v>
      </c>
      <c r="B39" s="49">
        <v>0.0001727307</v>
      </c>
      <c r="C39" s="49">
        <v>-7.6586E-05</v>
      </c>
      <c r="D39" s="49">
        <v>-8.044906E-05</v>
      </c>
      <c r="E39" s="49">
        <v>0</v>
      </c>
      <c r="F39" s="49">
        <v>9.959401E-05</v>
      </c>
      <c r="G39" s="49">
        <v>0.001045773</v>
      </c>
    </row>
    <row r="40" spans="2:7" ht="12.75">
      <c r="B40" t="s">
        <v>46</v>
      </c>
      <c r="C40">
        <v>-0.003761</v>
      </c>
      <c r="D40" t="s">
        <v>47</v>
      </c>
      <c r="E40">
        <v>3.117071</v>
      </c>
      <c r="F40" t="s">
        <v>48</v>
      </c>
      <c r="G40">
        <v>55.132247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12.506</v>
      </c>
      <c r="C44">
        <v>12.505</v>
      </c>
      <c r="D44">
        <v>12.505</v>
      </c>
      <c r="E44">
        <v>12.506</v>
      </c>
      <c r="F44">
        <v>12.506</v>
      </c>
      <c r="J44">
        <v>12.506</v>
      </c>
    </row>
    <row r="50" spans="1:7" ht="12.75">
      <c r="A50" t="s">
        <v>58</v>
      </c>
      <c r="B50">
        <f>-0.017/(B7*B7+B22*B22)*(B21*B22+B6*B7)</f>
        <v>0.0001714503549634453</v>
      </c>
      <c r="C50">
        <f>-0.017/(C7*C7+C22*C22)*(C21*C22+C6*C7)</f>
        <v>-0.0001279669996132519</v>
      </c>
      <c r="D50">
        <f>-0.017/(D7*D7+D22*D22)*(D21*D22+D6*D7)</f>
        <v>6.926907611892331E-06</v>
      </c>
      <c r="E50">
        <f>-0.017/(E7*E7+E22*E22)*(E21*E22+E6*E7)</f>
        <v>-4.979283258249973E-05</v>
      </c>
      <c r="F50">
        <f>-0.017/(F7*F7+F22*F22)*(F21*F22+F6*F7)</f>
        <v>0.00012261250132850535</v>
      </c>
      <c r="G50">
        <f>(B50*B$4+C50*C$4+D50*D$4+E50*E$4+F50*F$4)/SUM(B$4:F$4)</f>
        <v>6.97986200227696E-08</v>
      </c>
    </row>
    <row r="51" spans="1:7" ht="12.75">
      <c r="A51" t="s">
        <v>59</v>
      </c>
      <c r="B51">
        <f>-0.017/(B7*B7+B22*B22)*(B21*B7-B6*B22)</f>
        <v>0.0001727307136999935</v>
      </c>
      <c r="C51">
        <f>-0.017/(C7*C7+C22*C22)*(C21*C7-C6*C22)</f>
        <v>-7.6586003748343E-05</v>
      </c>
      <c r="D51">
        <f>-0.017/(D7*D7+D22*D22)*(D21*D7-D6*D22)</f>
        <v>-8.044904779504925E-05</v>
      </c>
      <c r="E51">
        <f>-0.017/(E7*E7+E22*E22)*(E21*E7-E6*E22)</f>
        <v>-2.484178359519003E-06</v>
      </c>
      <c r="F51">
        <f>-0.017/(F7*F7+F22*F22)*(F21*F7-F6*F22)</f>
        <v>9.959400573293677E-05</v>
      </c>
      <c r="G51">
        <f>(B51*B$4+C51*C$4+D51*D$4+E51*E$4+F51*F$4)/SUM(B$4:F$4)</f>
        <v>-7.783320881422561E-08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10000.187893560209</v>
      </c>
      <c r="C62">
        <f>C7+(2/0.017)*(C8*C50-C23*C51)</f>
        <v>9999.938385926807</v>
      </c>
      <c r="D62">
        <f>D7+(2/0.017)*(D8*D50-D23*D51)</f>
        <v>9999.991112531241</v>
      </c>
      <c r="E62">
        <f>E7+(2/0.017)*(E8*E50-E23*E51)</f>
        <v>9999.97882154102</v>
      </c>
      <c r="F62">
        <f>F7+(2/0.017)*(F8*F50-F23*F51)</f>
        <v>9999.919373354223</v>
      </c>
    </row>
    <row r="63" spans="1:6" ht="12.75">
      <c r="A63" t="s">
        <v>67</v>
      </c>
      <c r="B63">
        <f>B8+(3/0.017)*(B9*B50-B24*B51)</f>
        <v>4.138420093459545</v>
      </c>
      <c r="C63">
        <f>C8+(3/0.017)*(C9*C50-C24*C51)</f>
        <v>3.7956495079178656</v>
      </c>
      <c r="D63">
        <f>D8+(3/0.017)*(D9*D50-D24*D51)</f>
        <v>2.673679611367227</v>
      </c>
      <c r="E63">
        <f>E8+(3/0.017)*(E9*E50-E24*E51)</f>
        <v>3.56523963906009</v>
      </c>
      <c r="F63">
        <f>F8+(3/0.017)*(F9*F50-F24*F51)</f>
        <v>-0.7341464701272903</v>
      </c>
    </row>
    <row r="64" spans="1:6" ht="12.75">
      <c r="A64" t="s">
        <v>68</v>
      </c>
      <c r="B64">
        <f>B9+(4/0.017)*(B10*B50-B25*B51)</f>
        <v>0.15813485410956563</v>
      </c>
      <c r="C64">
        <f>C9+(4/0.017)*(C10*C50-C25*C51)</f>
        <v>-0.777445192504439</v>
      </c>
      <c r="D64">
        <f>D9+(4/0.017)*(D10*D50-D25*D51)</f>
        <v>-0.01744280447377248</v>
      </c>
      <c r="E64">
        <f>E9+(4/0.017)*(E10*E50-E25*E51)</f>
        <v>-0.29514095189560946</v>
      </c>
      <c r="F64">
        <f>F9+(4/0.017)*(F10*F50-F25*F51)</f>
        <v>-1.7617113289406674</v>
      </c>
    </row>
    <row r="65" spans="1:6" ht="12.75">
      <c r="A65" t="s">
        <v>69</v>
      </c>
      <c r="B65">
        <f>B10+(5/0.017)*(B11*B50-B26*B51)</f>
        <v>0.709000348322964</v>
      </c>
      <c r="C65">
        <f>C10+(5/0.017)*(C11*C50-C26*C51)</f>
        <v>-1.2445879921264307</v>
      </c>
      <c r="D65">
        <f>D10+(5/0.017)*(D11*D50-D26*D51)</f>
        <v>-0.7899596828901851</v>
      </c>
      <c r="E65">
        <f>E10+(5/0.017)*(E11*E50-E26*E51)</f>
        <v>-1.25911854919241</v>
      </c>
      <c r="F65">
        <f>F10+(5/0.017)*(F11*F50-F26*F51)</f>
        <v>-0.5872462655712629</v>
      </c>
    </row>
    <row r="66" spans="1:6" ht="12.75">
      <c r="A66" t="s">
        <v>70</v>
      </c>
      <c r="B66">
        <f>B11+(6/0.017)*(B12*B50-B27*B51)</f>
        <v>2.685504854973061</v>
      </c>
      <c r="C66">
        <f>C11+(6/0.017)*(C12*C50-C27*C51)</f>
        <v>1.0616859459474346</v>
      </c>
      <c r="D66">
        <f>D11+(6/0.017)*(D12*D50-D27*D51)</f>
        <v>3.0109312232446785</v>
      </c>
      <c r="E66">
        <f>E11+(6/0.017)*(E12*E50-E27*E51)</f>
        <v>1.3273993545436389</v>
      </c>
      <c r="F66">
        <f>F11+(6/0.017)*(F12*F50-F27*F51)</f>
        <v>13.453807616937072</v>
      </c>
    </row>
    <row r="67" spans="1:6" ht="12.75">
      <c r="A67" t="s">
        <v>71</v>
      </c>
      <c r="B67">
        <f>B12+(7/0.017)*(B13*B50-B28*B51)</f>
        <v>-0.3047662686282356</v>
      </c>
      <c r="C67">
        <f>C12+(7/0.017)*(C13*C50-C28*C51)</f>
        <v>-0.19780751908199623</v>
      </c>
      <c r="D67">
        <f>D12+(7/0.017)*(D13*D50-D28*D51)</f>
        <v>-0.004127031803645775</v>
      </c>
      <c r="E67">
        <f>E12+(7/0.017)*(E13*E50-E28*E51)</f>
        <v>-0.14415570898595167</v>
      </c>
      <c r="F67">
        <f>F12+(7/0.017)*(F13*F50-F28*F51)</f>
        <v>-0.48762437123981517</v>
      </c>
    </row>
    <row r="68" spans="1:6" ht="12.75">
      <c r="A68" t="s">
        <v>72</v>
      </c>
      <c r="B68">
        <f>B13+(8/0.017)*(B14*B50-B29*B51)</f>
        <v>-0.15321692043443175</v>
      </c>
      <c r="C68">
        <f>C13+(8/0.017)*(C14*C50-C29*C51)</f>
        <v>0.07742408754367114</v>
      </c>
      <c r="D68">
        <f>D13+(8/0.017)*(D14*D50-D29*D51)</f>
        <v>0.04212448180522915</v>
      </c>
      <c r="E68">
        <f>E13+(8/0.017)*(E14*E50-E29*E51)</f>
        <v>0.010134633512045405</v>
      </c>
      <c r="F68">
        <f>F13+(8/0.017)*(F14*F50-F29*F51)</f>
        <v>-0.0371211451251268</v>
      </c>
    </row>
    <row r="69" spans="1:6" ht="12.75">
      <c r="A69" t="s">
        <v>73</v>
      </c>
      <c r="B69">
        <f>B14+(9/0.017)*(B15*B50-B30*B51)</f>
        <v>0.15148188227057685</v>
      </c>
      <c r="C69">
        <f>C14+(9/0.017)*(C15*C50-C30*C51)</f>
        <v>0.04305508291367058</v>
      </c>
      <c r="D69">
        <f>D14+(9/0.017)*(D15*D50-D30*D51)</f>
        <v>0.018572524203750954</v>
      </c>
      <c r="E69">
        <f>E14+(9/0.017)*(E15*E50-E30*E51)</f>
        <v>-0.10052172070981986</v>
      </c>
      <c r="F69">
        <f>F14+(9/0.017)*(F15*F50-F30*F51)</f>
        <v>0.07018163164108912</v>
      </c>
    </row>
    <row r="70" spans="1:6" ht="12.75">
      <c r="A70" t="s">
        <v>74</v>
      </c>
      <c r="B70">
        <f>B15+(10/0.017)*(B16*B50-B31*B51)</f>
        <v>-0.33531248610188386</v>
      </c>
      <c r="C70">
        <f>C15+(10/0.017)*(C16*C50-C31*C51)</f>
        <v>-0.17227067630060708</v>
      </c>
      <c r="D70">
        <f>D15+(10/0.017)*(D16*D50-D31*D51)</f>
        <v>-0.053993966994781886</v>
      </c>
      <c r="E70">
        <f>E15+(10/0.017)*(E16*E50-E31*E51)</f>
        <v>-0.12735948661584137</v>
      </c>
      <c r="F70">
        <f>F15+(10/0.017)*(F16*F50-F31*F51)</f>
        <v>-0.4325893584256635</v>
      </c>
    </row>
    <row r="71" spans="1:6" ht="12.75">
      <c r="A71" t="s">
        <v>75</v>
      </c>
      <c r="B71">
        <f>B16+(11/0.017)*(B17*B50-B32*B51)</f>
        <v>-0.07448754903433416</v>
      </c>
      <c r="C71">
        <f>C16+(11/0.017)*(C17*C50-C32*C51)</f>
        <v>-0.05056481405498962</v>
      </c>
      <c r="D71">
        <f>D16+(11/0.017)*(D17*D50-D32*D51)</f>
        <v>0.003948676705714112</v>
      </c>
      <c r="E71">
        <f>E16+(11/0.017)*(E17*E50-E32*E51)</f>
        <v>0.022366439687298845</v>
      </c>
      <c r="F71">
        <f>F16+(11/0.017)*(F17*F50-F32*F51)</f>
        <v>-0.05362561669917455</v>
      </c>
    </row>
    <row r="72" spans="1:6" ht="12.75">
      <c r="A72" t="s">
        <v>76</v>
      </c>
      <c r="B72">
        <f>B17+(12/0.017)*(B18*B50-B33*B51)</f>
        <v>-0.065354315759073</v>
      </c>
      <c r="C72">
        <f>C17+(12/0.017)*(C18*C50-C33*C51)</f>
        <v>-0.041096114852118046</v>
      </c>
      <c r="D72">
        <f>D17+(12/0.017)*(D18*D50-D33*D51)</f>
        <v>-0.04637624084299789</v>
      </c>
      <c r="E72">
        <f>E17+(12/0.017)*(E18*E50-E33*E51)</f>
        <v>-0.03165854931125784</v>
      </c>
      <c r="F72">
        <f>F17+(12/0.017)*(F18*F50-F33*F51)</f>
        <v>-0.039260305461213486</v>
      </c>
    </row>
    <row r="73" spans="1:6" ht="12.75">
      <c r="A73" t="s">
        <v>77</v>
      </c>
      <c r="B73">
        <f>B18+(13/0.017)*(B19*B50-B34*B51)</f>
        <v>0.0466905114078322</v>
      </c>
      <c r="C73">
        <f>C18+(13/0.017)*(C19*C50-C34*C51)</f>
        <v>0.04642492096235941</v>
      </c>
      <c r="D73">
        <f>D18+(13/0.017)*(D19*D50-D34*D51)</f>
        <v>0.03440127744771501</v>
      </c>
      <c r="E73">
        <f>E18+(13/0.017)*(E19*E50-E34*E51)</f>
        <v>0.045541482342676284</v>
      </c>
      <c r="F73">
        <f>F18+(13/0.017)*(F19*F50-F34*F51)</f>
        <v>0.005941548299842399</v>
      </c>
    </row>
    <row r="74" spans="1:6" ht="12.75">
      <c r="A74" t="s">
        <v>78</v>
      </c>
      <c r="B74">
        <f>B19+(14/0.017)*(B20*B50-B35*B51)</f>
        <v>-0.22364710044232966</v>
      </c>
      <c r="C74">
        <f>C19+(14/0.017)*(C20*C50-C35*C51)</f>
        <v>-0.18422143925624526</v>
      </c>
      <c r="D74">
        <f>D19+(14/0.017)*(D20*D50-D35*D51)</f>
        <v>-0.21013457914584419</v>
      </c>
      <c r="E74">
        <f>E19+(14/0.017)*(E20*E50-E35*E51)</f>
        <v>-0.1961706559741584</v>
      </c>
      <c r="F74">
        <f>F19+(14/0.017)*(F20*F50-F35*F51)</f>
        <v>-0.15490443513470128</v>
      </c>
    </row>
    <row r="75" spans="1:6" ht="12.75">
      <c r="A75" t="s">
        <v>79</v>
      </c>
      <c r="B75" s="49">
        <f>B20</f>
        <v>-0.008012257</v>
      </c>
      <c r="C75" s="49">
        <f>C20</f>
        <v>-0.003527611</v>
      </c>
      <c r="D75" s="49">
        <f>D20</f>
        <v>0.001170245</v>
      </c>
      <c r="E75" s="49">
        <f>E20</f>
        <v>0.001500191</v>
      </c>
      <c r="F75" s="49">
        <f>F20</f>
        <v>-0.003701537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56.440437035787674</v>
      </c>
      <c r="C82">
        <f>C22+(2/0.017)*(C8*C51+C23*C50)</f>
        <v>16.262273694851466</v>
      </c>
      <c r="D82">
        <f>D22+(2/0.017)*(D8*D51+D23*D50)</f>
        <v>-4.642215181286543</v>
      </c>
      <c r="E82">
        <f>E22+(2/0.017)*(E8*E51+E23*E50)</f>
        <v>-18.940439133855843</v>
      </c>
      <c r="F82">
        <f>F22+(2/0.017)*(F8*F51+F23*F50)</f>
        <v>-45.26750237228165</v>
      </c>
    </row>
    <row r="83" spans="1:6" ht="12.75">
      <c r="A83" t="s">
        <v>82</v>
      </c>
      <c r="B83">
        <f>B23+(3/0.017)*(B9*B51+B24*B50)</f>
        <v>-5.0400578059752315</v>
      </c>
      <c r="C83">
        <f>C23+(3/0.017)*(C9*C51+C24*C50)</f>
        <v>-0.394984200032896</v>
      </c>
      <c r="D83">
        <f>D23+(3/0.017)*(D9*D51+D24*D50)</f>
        <v>-1.1749447050365014</v>
      </c>
      <c r="E83">
        <f>E23+(3/0.017)*(E9*E51+E24*E50)</f>
        <v>-1.0487860779439395</v>
      </c>
      <c r="F83">
        <f>F23+(3/0.017)*(F9*F51+F24*F50)</f>
        <v>5.9863789830221155</v>
      </c>
    </row>
    <row r="84" spans="1:6" ht="12.75">
      <c r="A84" t="s">
        <v>83</v>
      </c>
      <c r="B84">
        <f>B24+(4/0.017)*(B10*B51+B25*B50)</f>
        <v>1.6190422988464586</v>
      </c>
      <c r="C84">
        <f>C24+(4/0.017)*(C10*C51+C25*C50)</f>
        <v>-2.659985795790795</v>
      </c>
      <c r="D84">
        <f>D24+(4/0.017)*(D10*D51+D25*D50)</f>
        <v>-2.3928213720563916</v>
      </c>
      <c r="E84">
        <f>E24+(4/0.017)*(E10*E51+E25*E50)</f>
        <v>-0.5368965897762409</v>
      </c>
      <c r="F84">
        <f>F24+(4/0.017)*(F10*F51+F25*F50)</f>
        <v>-0.23647608283128194</v>
      </c>
    </row>
    <row r="85" spans="1:6" ht="12.75">
      <c r="A85" t="s">
        <v>84</v>
      </c>
      <c r="B85">
        <f>B25+(5/0.017)*(B11*B51+B26*B50)</f>
        <v>-0.5788259444677006</v>
      </c>
      <c r="C85">
        <f>C25+(5/0.017)*(C11*C51+C26*C50)</f>
        <v>0.07655116196556626</v>
      </c>
      <c r="D85">
        <f>D25+(5/0.017)*(D11*D51+D26*D50)</f>
        <v>-0.26441411160420936</v>
      </c>
      <c r="E85">
        <f>E25+(5/0.017)*(E11*E51+E26*E50)</f>
        <v>0.2194071333409447</v>
      </c>
      <c r="F85">
        <f>F25+(5/0.017)*(F11*F51+F26*F50)</f>
        <v>-1.2496715397686189</v>
      </c>
    </row>
    <row r="86" spans="1:6" ht="12.75">
      <c r="A86" t="s">
        <v>85</v>
      </c>
      <c r="B86">
        <f>B26+(6/0.017)*(B12*B51+B27*B50)</f>
        <v>1.1081617771639256</v>
      </c>
      <c r="C86">
        <f>C26+(6/0.017)*(C12*C51+C27*C50)</f>
        <v>0.29920646882399615</v>
      </c>
      <c r="D86">
        <f>D26+(6/0.017)*(D12*D51+D27*D50)</f>
        <v>0.003859509921431336</v>
      </c>
      <c r="E86">
        <f>E26+(6/0.017)*(E12*E51+E27*E50)</f>
        <v>0.17700658825403495</v>
      </c>
      <c r="F86">
        <f>F26+(6/0.017)*(F12*F51+F27*F50)</f>
        <v>1.8863366039162994</v>
      </c>
    </row>
    <row r="87" spans="1:6" ht="12.75">
      <c r="A87" t="s">
        <v>86</v>
      </c>
      <c r="B87">
        <f>B27+(7/0.017)*(B13*B51+B28*B50)</f>
        <v>0.05539413691475905</v>
      </c>
      <c r="C87">
        <f>C27+(7/0.017)*(C13*C51+C28*C50)</f>
        <v>-0.13389716426019854</v>
      </c>
      <c r="D87">
        <f>D27+(7/0.017)*(D13*D51+D28*D50)</f>
        <v>-0.06631798953189538</v>
      </c>
      <c r="E87">
        <f>E27+(7/0.017)*(E13*E51+E28*E50)</f>
        <v>-0.11646414256523294</v>
      </c>
      <c r="F87">
        <f>F27+(7/0.017)*(F13*F51+F28*F50)</f>
        <v>0.36896621476245983</v>
      </c>
    </row>
    <row r="88" spans="1:6" ht="12.75">
      <c r="A88" t="s">
        <v>87</v>
      </c>
      <c r="B88">
        <f>B28+(8/0.017)*(B14*B51+B29*B50)</f>
        <v>0.452782718889182</v>
      </c>
      <c r="C88">
        <f>C28+(8/0.017)*(C14*C51+C29*C50)</f>
        <v>-0.37330775810986366</v>
      </c>
      <c r="D88">
        <f>D28+(8/0.017)*(D14*D51+D29*D50)</f>
        <v>-0.4544827969922414</v>
      </c>
      <c r="E88">
        <f>E28+(8/0.017)*(E14*E51+E29*E50)</f>
        <v>-0.19927153448131896</v>
      </c>
      <c r="F88">
        <f>F28+(8/0.017)*(F14*F51+F29*F50)</f>
        <v>-0.22687432990162193</v>
      </c>
    </row>
    <row r="89" spans="1:6" ht="12.75">
      <c r="A89" t="s">
        <v>88</v>
      </c>
      <c r="B89">
        <f>B29+(9/0.017)*(B15*B51+B30*B50)</f>
        <v>0.040334183289061375</v>
      </c>
      <c r="C89">
        <f>C29+(9/0.017)*(C15*C51+C30*C50)</f>
        <v>0.021554123792644053</v>
      </c>
      <c r="D89">
        <f>D29+(9/0.017)*(D15*D51+D30*D50)</f>
        <v>-0.014401227361301039</v>
      </c>
      <c r="E89">
        <f>E29+(9/0.017)*(E15*E51+E30*E50)</f>
        <v>0.014354433765373546</v>
      </c>
      <c r="F89">
        <f>F29+(9/0.017)*(F15*F51+F30*F50)</f>
        <v>-0.09049983471089038</v>
      </c>
    </row>
    <row r="90" spans="1:6" ht="12.75">
      <c r="A90" t="s">
        <v>89</v>
      </c>
      <c r="B90">
        <f>B30+(10/0.017)*(B16*B51+B31*B50)</f>
        <v>0.12037503898760517</v>
      </c>
      <c r="C90">
        <f>C30+(10/0.017)*(C16*C51+C31*C50)</f>
        <v>0.0947137148351676</v>
      </c>
      <c r="D90">
        <f>D30+(10/0.017)*(D16*D51+D31*D50)</f>
        <v>-0.03478652145440257</v>
      </c>
      <c r="E90">
        <f>E30+(10/0.017)*(E16*E51+E31*E50)</f>
        <v>0.032418566480417375</v>
      </c>
      <c r="F90">
        <f>F30+(10/0.017)*(F16*F51+F31*F50)</f>
        <v>0.27522843964992</v>
      </c>
    </row>
    <row r="91" spans="1:6" ht="12.75">
      <c r="A91" t="s">
        <v>90</v>
      </c>
      <c r="B91">
        <f>B31+(11/0.017)*(B17*B51+B32*B50)</f>
        <v>-0.013535865104610037</v>
      </c>
      <c r="C91">
        <f>C31+(11/0.017)*(C17*C51+C32*C50)</f>
        <v>-0.032276429844645856</v>
      </c>
      <c r="D91">
        <f>D31+(11/0.017)*(D17*D51+D32*D50)</f>
        <v>-0.014786820105476389</v>
      </c>
      <c r="E91">
        <f>E31+(11/0.017)*(E17*E51+E32*E50)</f>
        <v>-0.00431586070634715</v>
      </c>
      <c r="F91">
        <f>F31+(11/0.017)*(F17*F51+F32*F50)</f>
        <v>0.009107012676817919</v>
      </c>
    </row>
    <row r="92" spans="1:6" ht="12.75">
      <c r="A92" t="s">
        <v>91</v>
      </c>
      <c r="B92">
        <f>B32+(12/0.017)*(B18*B51+B33*B50)</f>
        <v>0.07380481729610609</v>
      </c>
      <c r="C92">
        <f>C32+(12/0.017)*(C18*C51+C33*C50)</f>
        <v>-0.02022123896690109</v>
      </c>
      <c r="D92">
        <f>D32+(12/0.017)*(D18*D51+D33*D50)</f>
        <v>-0.023501673152088468</v>
      </c>
      <c r="E92">
        <f>E32+(12/0.017)*(E18*E51+E33*E50)</f>
        <v>-0.02055004494698267</v>
      </c>
      <c r="F92">
        <f>F32+(12/0.017)*(F18*F51+F33*F50)</f>
        <v>-0.01485346962127659</v>
      </c>
    </row>
    <row r="93" spans="1:6" ht="12.75">
      <c r="A93" t="s">
        <v>92</v>
      </c>
      <c r="B93">
        <f>B33+(13/0.017)*(B19*B51+B34*B50)</f>
        <v>0.1323337812330066</v>
      </c>
      <c r="C93">
        <f>C33+(13/0.017)*(C19*C51+C34*C50)</f>
        <v>0.09482749770159198</v>
      </c>
      <c r="D93">
        <f>D33+(13/0.017)*(D19*D51+D34*D50)</f>
        <v>0.11137261004718776</v>
      </c>
      <c r="E93">
        <f>E33+(13/0.017)*(E19*E51+E34*E50)</f>
        <v>0.1048284107810731</v>
      </c>
      <c r="F93">
        <f>F33+(13/0.017)*(F19*F51+F34*F50)</f>
        <v>0.08169455073088445</v>
      </c>
    </row>
    <row r="94" spans="1:6" ht="12.75">
      <c r="A94" t="s">
        <v>93</v>
      </c>
      <c r="B94">
        <f>B34+(14/0.017)*(B20*B51+B35*B50)</f>
        <v>-0.01163764642109125</v>
      </c>
      <c r="C94">
        <f>C34+(14/0.017)*(C20*C51+C35*C50)</f>
        <v>-0.0007970375387127933</v>
      </c>
      <c r="D94">
        <f>D34+(14/0.017)*(D20*D51+D35*D50)</f>
        <v>-0.0099959594008997</v>
      </c>
      <c r="E94">
        <f>E34+(14/0.017)*(E20*E51+E35*E50)</f>
        <v>-0.0009655978903562437</v>
      </c>
      <c r="F94">
        <f>F34+(14/0.017)*(F20*F51+F35*F50)</f>
        <v>-0.0285037481682851</v>
      </c>
    </row>
    <row r="95" spans="1:6" ht="12.75">
      <c r="A95" t="s">
        <v>94</v>
      </c>
      <c r="B95" s="49">
        <f>B35</f>
        <v>-0.003009413</v>
      </c>
      <c r="C95" s="49">
        <f>C35</f>
        <v>0.002251515</v>
      </c>
      <c r="D95" s="49">
        <f>D35</f>
        <v>0.002456451</v>
      </c>
      <c r="E95" s="49">
        <f>E35</f>
        <v>0.002620328</v>
      </c>
      <c r="F95" s="49">
        <f>F35</f>
        <v>0.002405216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4.138342336672045</v>
      </c>
      <c r="C103">
        <f>C63*10000/C62</f>
        <v>3.79567289460462</v>
      </c>
      <c r="D103">
        <f>D63*10000/D62</f>
        <v>2.6736819875937408</v>
      </c>
      <c r="E103">
        <f>E63*10000/E62</f>
        <v>3.565247189704226</v>
      </c>
      <c r="F103">
        <f>F63*10000/F62</f>
        <v>-0.7341523893517545</v>
      </c>
      <c r="G103">
        <f>AVERAGE(C103:E103)</f>
        <v>3.344867357300862</v>
      </c>
      <c r="H103">
        <f>STDEV(C103:E103)</f>
        <v>0.5925718114721397</v>
      </c>
      <c r="I103">
        <f>(B103*B4+C103*C4+D103*D4+E103*E4+F103*F4)/SUM(B4:F4)</f>
        <v>2.914879361989864</v>
      </c>
      <c r="K103">
        <f>(LN(H103)+LN(H123))/2-LN(K114*K115^3)</f>
        <v>-4.5755280236821445</v>
      </c>
    </row>
    <row r="104" spans="1:11" ht="12.75">
      <c r="A104" t="s">
        <v>68</v>
      </c>
      <c r="B104">
        <f>B64*10000/B62</f>
        <v>0.1581318829133193</v>
      </c>
      <c r="C104">
        <f>C64*10000/C62</f>
        <v>-0.7774499826904527</v>
      </c>
      <c r="D104">
        <f>D64*10000/D62</f>
        <v>-0.01744281997602424</v>
      </c>
      <c r="E104">
        <f>E64*10000/E62</f>
        <v>-0.2951415769599875</v>
      </c>
      <c r="F104">
        <f>F64*10000/F62</f>
        <v>-1.7617255331427188</v>
      </c>
      <c r="G104">
        <f>AVERAGE(C104:E104)</f>
        <v>-0.36334479320882146</v>
      </c>
      <c r="H104">
        <f>STDEV(C104:E104)</f>
        <v>0.3845666143522119</v>
      </c>
      <c r="I104">
        <f>(B104*B4+C104*C4+D104*D4+E104*E4+F104*F4)/SUM(B4:F4)</f>
        <v>-0.47477983626533243</v>
      </c>
      <c r="K104">
        <f>(LN(H104)+LN(H124))/2-LN(K114*K115^4)</f>
        <v>-3.692405564596341</v>
      </c>
    </row>
    <row r="105" spans="1:11" ht="12.75">
      <c r="A105" t="s">
        <v>69</v>
      </c>
      <c r="B105">
        <f>B65*10000/B62</f>
        <v>0.7089870269133011</v>
      </c>
      <c r="C105">
        <f>C65*10000/C62</f>
        <v>-1.2445956605872432</v>
      </c>
      <c r="D105">
        <f>D65*10000/D62</f>
        <v>-0.7899603849650093</v>
      </c>
      <c r="E105">
        <f>E65*10000/E62</f>
        <v>-1.259121215817112</v>
      </c>
      <c r="F105">
        <f>F65*10000/F62</f>
        <v>-0.5872510003791019</v>
      </c>
      <c r="G105">
        <f>AVERAGE(C105:E105)</f>
        <v>-1.0978924204564546</v>
      </c>
      <c r="H105">
        <f>STDEV(C105:E105)</f>
        <v>0.26677584560846784</v>
      </c>
      <c r="I105">
        <f>(B105*B4+C105*C4+D105*D4+E105*E4+F105*F4)/SUM(B4:F4)</f>
        <v>-0.7683665925151434</v>
      </c>
      <c r="K105">
        <f>(LN(H105)+LN(H125))/2-LN(K114*K115^5)</f>
        <v>-4.052595221840604</v>
      </c>
    </row>
    <row r="106" spans="1:11" ht="12.75">
      <c r="A106" t="s">
        <v>70</v>
      </c>
      <c r="B106">
        <f>B66*10000/B62</f>
        <v>2.685454397014318</v>
      </c>
      <c r="C106">
        <f>C66*10000/C62</f>
        <v>1.0616924874672977</v>
      </c>
      <c r="D106">
        <f>D66*10000/D62</f>
        <v>3.010933899202775</v>
      </c>
      <c r="E106">
        <f>E66*10000/E62</f>
        <v>1.3274021657768706</v>
      </c>
      <c r="F106">
        <f>F66*10000/F62</f>
        <v>13.453916091349772</v>
      </c>
      <c r="G106">
        <f>AVERAGE(C106:E106)</f>
        <v>1.8000095174823143</v>
      </c>
      <c r="H106">
        <f>STDEV(C106:E106)</f>
        <v>1.0570732245074859</v>
      </c>
      <c r="I106">
        <f>(B106*B4+C106*C4+D106*D4+E106*E4+F106*F4)/SUM(B4:F4)</f>
        <v>3.484669940921869</v>
      </c>
      <c r="K106">
        <f>(LN(H106)+LN(H126))/2-LN(K114*K115^6)</f>
        <v>-3.030765338655333</v>
      </c>
    </row>
    <row r="107" spans="1:11" ht="12.75">
      <c r="A107" t="s">
        <v>71</v>
      </c>
      <c r="B107">
        <f>B67*10000/B62</f>
        <v>-0.3047605423739038</v>
      </c>
      <c r="C107">
        <f>C67*10000/C62</f>
        <v>-0.19780873786220152</v>
      </c>
      <c r="D107">
        <f>D67*10000/D62</f>
        <v>-0.004127035471535656</v>
      </c>
      <c r="E107">
        <f>E67*10000/E62</f>
        <v>-0.1441560142861752</v>
      </c>
      <c r="F107">
        <f>F67*10000/F62</f>
        <v>-0.4876283028232594</v>
      </c>
      <c r="G107">
        <f>AVERAGE(C107:E107)</f>
        <v>-0.11536392920663745</v>
      </c>
      <c r="H107">
        <f>STDEV(C107:E107)</f>
        <v>0.09999944291173389</v>
      </c>
      <c r="I107">
        <f>(B107*B4+C107*C4+D107*D4+E107*E4+F107*F4)/SUM(B4:F4)</f>
        <v>-0.1925153212251263</v>
      </c>
      <c r="K107">
        <f>(LN(H107)+LN(H127))/2-LN(K114*K115^7)</f>
        <v>-4.339588875941763</v>
      </c>
    </row>
    <row r="108" spans="1:9" ht="12.75">
      <c r="A108" t="s">
        <v>72</v>
      </c>
      <c r="B108">
        <f>B68*10000/B62</f>
        <v>-0.15321404164125596</v>
      </c>
      <c r="C108">
        <f>C68*10000/C62</f>
        <v>0.07742456458795008</v>
      </c>
      <c r="D108">
        <f>D68*10000/D62</f>
        <v>0.042124519243264026</v>
      </c>
      <c r="E108">
        <f>E68*10000/E62</f>
        <v>0.010134654975682871</v>
      </c>
      <c r="F108">
        <f>F68*10000/F62</f>
        <v>-0.037121444422881816</v>
      </c>
      <c r="G108">
        <f>AVERAGE(C108:E108)</f>
        <v>0.04322791293563232</v>
      </c>
      <c r="H108">
        <f>STDEV(C108:E108)</f>
        <v>0.03365852183529516</v>
      </c>
      <c r="I108">
        <f>(B108*B4+C108*C4+D108*D4+E108*E4+F108*F4)/SUM(B4:F4)</f>
        <v>0.004075353720033809</v>
      </c>
    </row>
    <row r="109" spans="1:9" ht="12.75">
      <c r="A109" t="s">
        <v>73</v>
      </c>
      <c r="B109">
        <f>B69*10000/B62</f>
        <v>0.1514790360770383</v>
      </c>
      <c r="C109">
        <f>C69*10000/C62</f>
        <v>0.04305534819520808</v>
      </c>
      <c r="D109">
        <f>D69*10000/D62</f>
        <v>0.01857254071003849</v>
      </c>
      <c r="E109">
        <f>E69*10000/E62</f>
        <v>-0.10052193359978459</v>
      </c>
      <c r="F109">
        <f>F69*10000/F62</f>
        <v>0.07018219749660685</v>
      </c>
      <c r="G109">
        <f>AVERAGE(C109:E109)</f>
        <v>-0.012964681564846009</v>
      </c>
      <c r="H109">
        <f>STDEV(C109:E109)</f>
        <v>0.07680856888083053</v>
      </c>
      <c r="I109">
        <f>(B109*B4+C109*C4+D109*D4+E109*E4+F109*F4)/SUM(B4:F4)</f>
        <v>0.021919244228484406</v>
      </c>
    </row>
    <row r="110" spans="1:11" ht="12.75">
      <c r="A110" t="s">
        <v>74</v>
      </c>
      <c r="B110">
        <f>B70*10000/B62</f>
        <v>-0.3353061859145807</v>
      </c>
      <c r="C110">
        <f>C70*10000/C62</f>
        <v>-0.17227173773695287</v>
      </c>
      <c r="D110">
        <f>D70*10000/D62</f>
        <v>-0.05399401498179402</v>
      </c>
      <c r="E110">
        <f>E70*10000/E62</f>
        <v>-0.1273597563441789</v>
      </c>
      <c r="F110">
        <f>F70*10000/F62</f>
        <v>-0.43259284627668176</v>
      </c>
      <c r="G110">
        <f>AVERAGE(C110:E110)</f>
        <v>-0.11787516968764193</v>
      </c>
      <c r="H110">
        <f>STDEV(C110:E110)</f>
        <v>0.05970655711955409</v>
      </c>
      <c r="I110">
        <f>(B110*B4+C110*C4+D110*D4+E110*E4+F110*F4)/SUM(B4:F4)</f>
        <v>-0.19138400938423805</v>
      </c>
      <c r="K110">
        <f>EXP(AVERAGE(K103:K107))</f>
        <v>0.01948370887409025</v>
      </c>
    </row>
    <row r="111" spans="1:9" ht="12.75">
      <c r="A111" t="s">
        <v>75</v>
      </c>
      <c r="B111">
        <f>B71*10000/B62</f>
        <v>-0.07448614948755282</v>
      </c>
      <c r="C111">
        <f>C71*10000/C62</f>
        <v>-0.05056512560732463</v>
      </c>
      <c r="D111">
        <f>D71*10000/D62</f>
        <v>0.003948680215091318</v>
      </c>
      <c r="E111">
        <f>E71*10000/E62</f>
        <v>0.022366487056071707</v>
      </c>
      <c r="F111">
        <f>F71*10000/F62</f>
        <v>-0.05362604906802081</v>
      </c>
      <c r="G111">
        <f>AVERAGE(C111:E111)</f>
        <v>-0.008083319445387203</v>
      </c>
      <c r="H111">
        <f>STDEV(C111:E111)</f>
        <v>0.0379253449990008</v>
      </c>
      <c r="I111">
        <f>(B111*B4+C111*C4+D111*D4+E111*E4+F111*F4)/SUM(B4:F4)</f>
        <v>-0.023773381145315246</v>
      </c>
    </row>
    <row r="112" spans="1:9" ht="12.75">
      <c r="A112" t="s">
        <v>76</v>
      </c>
      <c r="B112">
        <f>B72*10000/B62</f>
        <v>-0.06535308781663894</v>
      </c>
      <c r="C112">
        <f>C72*10000/C62</f>
        <v>-0.04109636806358103</v>
      </c>
      <c r="D112">
        <f>D72*10000/D62</f>
        <v>-0.046376282059773684</v>
      </c>
      <c r="E112">
        <f>E72*10000/E62</f>
        <v>-0.03165861635932863</v>
      </c>
      <c r="F112">
        <f>F72*10000/F62</f>
        <v>-0.03926062200643984</v>
      </c>
      <c r="G112">
        <f>AVERAGE(C112:E112)</f>
        <v>-0.03971042216089445</v>
      </c>
      <c r="H112">
        <f>STDEV(C112:E112)</f>
        <v>0.007456075070128679</v>
      </c>
      <c r="I112">
        <f>(B112*B4+C112*C4+D112*D4+E112*E4+F112*F4)/SUM(B4:F4)</f>
        <v>-0.04335794838863846</v>
      </c>
    </row>
    <row r="113" spans="1:9" ht="12.75">
      <c r="A113" t="s">
        <v>77</v>
      </c>
      <c r="B113">
        <f>B73*10000/B62</f>
        <v>0.04668963413967386</v>
      </c>
      <c r="C113">
        <f>C73*10000/C62</f>
        <v>0.04642520700696966</v>
      </c>
      <c r="D113">
        <f>D73*10000/D62</f>
        <v>0.03440130802177004</v>
      </c>
      <c r="E113">
        <f>E73*10000/E62</f>
        <v>0.045541578792722116</v>
      </c>
      <c r="F113">
        <f>F73*10000/F62</f>
        <v>0.005941596204939655</v>
      </c>
      <c r="G113">
        <f>AVERAGE(C113:E113)</f>
        <v>0.042122697940487265</v>
      </c>
      <c r="H113">
        <f>STDEV(C113:E113)</f>
        <v>0.006701499564493383</v>
      </c>
      <c r="I113">
        <f>(B113*B4+C113*C4+D113*D4+E113*E4+F113*F4)/SUM(B4:F4)</f>
        <v>0.03795163494452731</v>
      </c>
    </row>
    <row r="114" spans="1:11" ht="12.75">
      <c r="A114" t="s">
        <v>78</v>
      </c>
      <c r="B114">
        <f>B74*10000/B62</f>
        <v>-0.22364289833629128</v>
      </c>
      <c r="C114">
        <f>C74*10000/C62</f>
        <v>-0.18422257432656308</v>
      </c>
      <c r="D114">
        <f>D74*10000/D62</f>
        <v>-0.2101347659024609</v>
      </c>
      <c r="E114">
        <f>E74*10000/E62</f>
        <v>-0.19617107143425733</v>
      </c>
      <c r="F114">
        <f>F74*10000/F62</f>
        <v>-0.15490568408727326</v>
      </c>
      <c r="G114">
        <f>AVERAGE(C114:E114)</f>
        <v>-0.19684280388776046</v>
      </c>
      <c r="H114">
        <f>STDEV(C114:E114)</f>
        <v>0.01296914941055553</v>
      </c>
      <c r="I114">
        <f>(B114*B4+C114*C4+D114*D4+E114*E4+F114*F4)/SUM(B4:F4)</f>
        <v>-0.19511470150683996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-0.008012106457679288</v>
      </c>
      <c r="C115">
        <f>C75*10000/C62</f>
        <v>-0.0035276327351821545</v>
      </c>
      <c r="D115">
        <f>D75*10000/D62</f>
        <v>0.001170246040052512</v>
      </c>
      <c r="E115">
        <f>E75*10000/E62</f>
        <v>0.001500194177180084</v>
      </c>
      <c r="F115">
        <f>F75*10000/F62</f>
        <v>-0.0037015668444918787</v>
      </c>
      <c r="G115">
        <f>AVERAGE(C115:E115)</f>
        <v>-0.00028573083931651954</v>
      </c>
      <c r="H115">
        <f>STDEV(C115:E115)</f>
        <v>0.002812412197760383</v>
      </c>
      <c r="I115">
        <f>(B115*B4+C115*C4+D115*D4+E115*E4+F115*F4)/SUM(B4:F4)</f>
        <v>-0.0018598948097289301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56.43937657624759</v>
      </c>
      <c r="C122">
        <f>C82*10000/C62</f>
        <v>16.262373893961005</v>
      </c>
      <c r="D122">
        <f>D82*10000/D62</f>
        <v>-4.64221930704445</v>
      </c>
      <c r="E122">
        <f>E82*10000/E62</f>
        <v>-18.94047924687212</v>
      </c>
      <c r="F122">
        <f>F82*10000/F62</f>
        <v>-45.26786735191225</v>
      </c>
      <c r="G122">
        <f>AVERAGE(C122:E122)</f>
        <v>-2.440108219985188</v>
      </c>
      <c r="H122">
        <f>STDEV(C122:E122)</f>
        <v>17.704439760793846</v>
      </c>
      <c r="I122">
        <f>(B122*B4+C122*C4+D122*D4+E122*E4+F122*F4)/SUM(B4:F4)</f>
        <v>0.355301889999003</v>
      </c>
    </row>
    <row r="123" spans="1:9" ht="12.75">
      <c r="A123" t="s">
        <v>82</v>
      </c>
      <c r="B123">
        <f>B83*10000/B62</f>
        <v>-5.039963108314057</v>
      </c>
      <c r="C123">
        <f>C83*10000/C62</f>
        <v>-0.39498663370643194</v>
      </c>
      <c r="D123">
        <f>D83*10000/D62</f>
        <v>-1.1749457492658655</v>
      </c>
      <c r="E123">
        <f>E83*10000/E62</f>
        <v>-1.0487882991159367</v>
      </c>
      <c r="F123">
        <f>F83*10000/F62</f>
        <v>5.986427249577047</v>
      </c>
      <c r="G123">
        <f>AVERAGE(C123:E123)</f>
        <v>-0.8729068940294115</v>
      </c>
      <c r="H123">
        <f>STDEV(C123:E123)</f>
        <v>0.41867022461296544</v>
      </c>
      <c r="I123">
        <f>(B123*B4+C123*C4+D123*D4+E123*E4+F123*F4)/SUM(B4:F4)</f>
        <v>-0.5593236677649631</v>
      </c>
    </row>
    <row r="124" spans="1:9" ht="12.75">
      <c r="A124" t="s">
        <v>83</v>
      </c>
      <c r="B124">
        <f>B84*10000/B62</f>
        <v>1.6190118786558683</v>
      </c>
      <c r="C124">
        <f>C84*10000/C62</f>
        <v>-2.660002185147728</v>
      </c>
      <c r="D124">
        <f>D84*10000/D62</f>
        <v>-2.3928234986708006</v>
      </c>
      <c r="E124">
        <f>E84*10000/E62</f>
        <v>-0.5368977268428893</v>
      </c>
      <c r="F124">
        <f>F84*10000/F62</f>
        <v>-0.23647798947399107</v>
      </c>
      <c r="G124">
        <f>AVERAGE(C124:E124)</f>
        <v>-1.8632411368871393</v>
      </c>
      <c r="H124">
        <f>STDEV(C124:E124)</f>
        <v>1.1563893131868435</v>
      </c>
      <c r="I124">
        <f>(B124*B4+C124*C4+D124*D4+E124*E4+F124*F4)/SUM(B4:F4)</f>
        <v>-1.14200181440238</v>
      </c>
    </row>
    <row r="125" spans="1:9" ht="12.75">
      <c r="A125" t="s">
        <v>84</v>
      </c>
      <c r="B125">
        <f>B85*10000/B62</f>
        <v>-0.5788150689053007</v>
      </c>
      <c r="C125">
        <f>C85*10000/C62</f>
        <v>0.07655163363136201</v>
      </c>
      <c r="D125">
        <f>D85*10000/D62</f>
        <v>-0.2644143466016338</v>
      </c>
      <c r="E125">
        <f>E85*10000/E62</f>
        <v>0.21940759801242612</v>
      </c>
      <c r="F125">
        <f>F85*10000/F62</f>
        <v>-1.2496816155323138</v>
      </c>
      <c r="G125">
        <f>AVERAGE(C125:E125)</f>
        <v>0.01051496168071811</v>
      </c>
      <c r="H125">
        <f>STDEV(C125:E125)</f>
        <v>0.24857906197882063</v>
      </c>
      <c r="I125">
        <f>(B125*B4+C125*C4+D125*D4+E125*E4+F125*F4)/SUM(B4:F4)</f>
        <v>-0.2430187537264873</v>
      </c>
    </row>
    <row r="126" spans="1:9" ht="12.75">
      <c r="A126" t="s">
        <v>85</v>
      </c>
      <c r="B126">
        <f>B86*10000/B62</f>
        <v>1.1081409559089836</v>
      </c>
      <c r="C126">
        <f>C86*10000/C62</f>
        <v>0.29920831236828194</v>
      </c>
      <c r="D126">
        <f>D86*10000/D62</f>
        <v>0.0038595133515617695</v>
      </c>
      <c r="E126">
        <f>E86*10000/E62</f>
        <v>0.17700696312750572</v>
      </c>
      <c r="F126">
        <f>F86*10000/F62</f>
        <v>1.8863518129382424</v>
      </c>
      <c r="G126">
        <f>AVERAGE(C126:E126)</f>
        <v>0.16002492961578316</v>
      </c>
      <c r="H126">
        <f>STDEV(C126:E126)</f>
        <v>0.1484049202917467</v>
      </c>
      <c r="I126">
        <f>(B126*B4+C126*C4+D126*D4+E126*E4+F126*F4)/SUM(B4:F4)</f>
        <v>0.5278269991044924</v>
      </c>
    </row>
    <row r="127" spans="1:9" ht="12.75">
      <c r="A127" t="s">
        <v>86</v>
      </c>
      <c r="B127">
        <f>B87*10000/B62</f>
        <v>0.05539309611415506</v>
      </c>
      <c r="C127">
        <f>C87*10000/C62</f>
        <v>-0.1338979892602496</v>
      </c>
      <c r="D127">
        <f>D87*10000/D62</f>
        <v>-0.06631804847185378</v>
      </c>
      <c r="E127">
        <f>E87*10000/E62</f>
        <v>-0.1164643892188619</v>
      </c>
      <c r="F127">
        <f>F87*10000/F62</f>
        <v>0.3689691896372754</v>
      </c>
      <c r="G127">
        <f>AVERAGE(C127:E127)</f>
        <v>-0.10556014231698845</v>
      </c>
      <c r="H127">
        <f>STDEV(C127:E127)</f>
        <v>0.03508474097971266</v>
      </c>
      <c r="I127">
        <f>(B127*B4+C127*C4+D127*D4+E127*E4+F127*F4)/SUM(B4:F4)</f>
        <v>-0.01889322698206322</v>
      </c>
    </row>
    <row r="128" spans="1:9" ht="12.75">
      <c r="A128" t="s">
        <v>87</v>
      </c>
      <c r="B128">
        <f>B88*10000/B62</f>
        <v>0.45277421155332404</v>
      </c>
      <c r="C128">
        <f>C88*10000/C62</f>
        <v>-0.37331005822518876</v>
      </c>
      <c r="D128">
        <f>D88*10000/D62</f>
        <v>-0.45448320091276634</v>
      </c>
      <c r="E128">
        <f>E88*10000/E62</f>
        <v>-0.19927195650861462</v>
      </c>
      <c r="F128">
        <f>F88*10000/F62</f>
        <v>-0.22687615912799364</v>
      </c>
      <c r="G128">
        <f>AVERAGE(C128:E128)</f>
        <v>-0.34235507188218994</v>
      </c>
      <c r="H128">
        <f>STDEV(C128:E128)</f>
        <v>0.13039115461640918</v>
      </c>
      <c r="I128">
        <f>(B128*B4+C128*C4+D128*D4+E128*E4+F128*F4)/SUM(B4:F4)</f>
        <v>-0.21187607334214356</v>
      </c>
    </row>
    <row r="129" spans="1:9" ht="12.75">
      <c r="A129" t="s">
        <v>88</v>
      </c>
      <c r="B129">
        <f>B89*10000/B62</f>
        <v>0.04033342544997105</v>
      </c>
      <c r="C129">
        <f>C89*10000/C62</f>
        <v>0.02155425659719841</v>
      </c>
      <c r="D129">
        <f>D89*10000/D62</f>
        <v>-0.014401240160358241</v>
      </c>
      <c r="E129">
        <f>E89*10000/E62</f>
        <v>0.014354464165916596</v>
      </c>
      <c r="F129">
        <f>F89*10000/F62</f>
        <v>-0.09050056438658512</v>
      </c>
      <c r="G129">
        <f>AVERAGE(C129:E129)</f>
        <v>0.007169160200918921</v>
      </c>
      <c r="H129">
        <f>STDEV(C129:E129)</f>
        <v>0.019024218290713685</v>
      </c>
      <c r="I129">
        <f>(B129*B4+C129*C4+D129*D4+E129*E4+F129*F4)/SUM(B4:F4)</f>
        <v>-0.001076398641406909</v>
      </c>
    </row>
    <row r="130" spans="1:9" ht="12.75">
      <c r="A130" t="s">
        <v>89</v>
      </c>
      <c r="B130">
        <f>B90*10000/B62</f>
        <v>0.120372777260638</v>
      </c>
      <c r="C130">
        <f>C90*10000/C62</f>
        <v>0.09471429840853905</v>
      </c>
      <c r="D130">
        <f>D90*10000/D62</f>
        <v>-0.034786552370842314</v>
      </c>
      <c r="E130">
        <f>E90*10000/E62</f>
        <v>0.03241863513809082</v>
      </c>
      <c r="F130">
        <f>F90*10000/F62</f>
        <v>0.27523065874240293</v>
      </c>
      <c r="G130">
        <f>AVERAGE(C130:E130)</f>
        <v>0.030782127058595853</v>
      </c>
      <c r="H130">
        <f>STDEV(C130:E130)</f>
        <v>0.06476593400211711</v>
      </c>
      <c r="I130">
        <f>(B130*B4+C130*C4+D130*D4+E130*E4+F130*F4)/SUM(B4:F4)</f>
        <v>0.07641049153773688</v>
      </c>
    </row>
    <row r="131" spans="1:9" ht="12.75">
      <c r="A131" t="s">
        <v>90</v>
      </c>
      <c r="B131">
        <f>B91*10000/B62</f>
        <v>-0.013535610779200145</v>
      </c>
      <c r="C131">
        <f>C91*10000/C62</f>
        <v>-0.03227662871410226</v>
      </c>
      <c r="D131">
        <f>D91*10000/D62</f>
        <v>-0.014786833247228242</v>
      </c>
      <c r="E131">
        <f>E91*10000/E62</f>
        <v>-0.004315869846694401</v>
      </c>
      <c r="F131">
        <f>F91*10000/F62</f>
        <v>0.009107086104198458</v>
      </c>
      <c r="G131">
        <f>AVERAGE(C131:E131)</f>
        <v>-0.0171264439360083</v>
      </c>
      <c r="H131">
        <f>STDEV(C131:E131)</f>
        <v>0.014126441262456097</v>
      </c>
      <c r="I131">
        <f>(B131*B4+C131*C4+D131*D4+E131*E4+F131*F4)/SUM(B4:F4)</f>
        <v>-0.013102114042629034</v>
      </c>
    </row>
    <row r="132" spans="1:9" ht="12.75">
      <c r="A132" t="s">
        <v>91</v>
      </c>
      <c r="B132">
        <f>B92*10000/B62</f>
        <v>0.07380343057717341</v>
      </c>
      <c r="C132">
        <f>C92*10000/C62</f>
        <v>-0.020221363558958528</v>
      </c>
      <c r="D132">
        <f>D92*10000/D62</f>
        <v>-0.02350169403914562</v>
      </c>
      <c r="E132">
        <f>E92*10000/E62</f>
        <v>-0.020550088468903233</v>
      </c>
      <c r="F132">
        <f>F92*10000/F62</f>
        <v>-0.014853589380785542</v>
      </c>
      <c r="G132">
        <f>AVERAGE(C132:E132)</f>
        <v>-0.02142438202233579</v>
      </c>
      <c r="H132">
        <f>STDEV(C132:E132)</f>
        <v>0.0018064976966471631</v>
      </c>
      <c r="I132">
        <f>(B132*B4+C132*C4+D132*D4+E132*E4+F132*F4)/SUM(B4:F4)</f>
        <v>-0.0067707028443030936</v>
      </c>
    </row>
    <row r="133" spans="1:9" ht="12.75">
      <c r="A133" t="s">
        <v>92</v>
      </c>
      <c r="B133">
        <f>B93*10000/B62</f>
        <v>0.13233129481319567</v>
      </c>
      <c r="C133">
        <f>C93*10000/C62</f>
        <v>0.09482808197603033</v>
      </c>
      <c r="D133">
        <f>D93*10000/D62</f>
        <v>0.11137270902933497</v>
      </c>
      <c r="E133">
        <f>E93*10000/E62</f>
        <v>0.10482863279196304</v>
      </c>
      <c r="F133">
        <f>F93*10000/F62</f>
        <v>0.08169520941195554</v>
      </c>
      <c r="G133">
        <f>AVERAGE(C133:E133)</f>
        <v>0.10367647459910945</v>
      </c>
      <c r="H133">
        <f>STDEV(C133:E133)</f>
        <v>0.008332272946756708</v>
      </c>
      <c r="I133">
        <f>(B133*B4+C133*C4+D133*D4+E133*E4+F133*F4)/SUM(B4:F4)</f>
        <v>0.10488375100654218</v>
      </c>
    </row>
    <row r="134" spans="1:9" ht="12.75">
      <c r="A134" t="s">
        <v>93</v>
      </c>
      <c r="B134">
        <f>B94*10000/B62</f>
        <v>-0.011637427761317876</v>
      </c>
      <c r="C134">
        <f>C94*10000/C62</f>
        <v>-0.0007970424496159762</v>
      </c>
      <c r="D134">
        <f>D94*10000/D62</f>
        <v>-0.009995968284785283</v>
      </c>
      <c r="E134">
        <f>E94*10000/E62</f>
        <v>-0.0009655999353481058</v>
      </c>
      <c r="F134">
        <f>F94*10000/F62</f>
        <v>-0.028503977986298733</v>
      </c>
      <c r="G134">
        <f>AVERAGE(C134:E134)</f>
        <v>-0.003919536889916455</v>
      </c>
      <c r="H134">
        <f>STDEV(C134:E134)</f>
        <v>0.005263018789526571</v>
      </c>
      <c r="I134">
        <f>(B134*B4+C134*C4+D134*D4+E134*E4+F134*F4)/SUM(B4:F4)</f>
        <v>-0.008318851095824684</v>
      </c>
    </row>
    <row r="135" spans="1:9" ht="12.75">
      <c r="A135" t="s">
        <v>94</v>
      </c>
      <c r="B135">
        <f>B95*10000/B62</f>
        <v>-0.003009356456130152</v>
      </c>
      <c r="C135">
        <f>C95*10000/C62</f>
        <v>0.002251528872586475</v>
      </c>
      <c r="D135">
        <f>D95*10000/D62</f>
        <v>0.0024564531831650924</v>
      </c>
      <c r="E135">
        <f>E95*10000/E62</f>
        <v>0.002620333549462659</v>
      </c>
      <c r="F135">
        <f>F95*10000/F62</f>
        <v>0.002405235392606201</v>
      </c>
      <c r="G135">
        <f>AVERAGE(C135:E135)</f>
        <v>0.002442771868404742</v>
      </c>
      <c r="H135">
        <f>STDEV(C135:E135)</f>
        <v>0.0001847825917169002</v>
      </c>
      <c r="I135">
        <f>(B135*B4+C135*C4+D135*D4+E135*E4+F135*F4)/SUM(B4:F4)</f>
        <v>0.001649073737534366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2005-02-15T10:44:38Z</cp:lastPrinted>
  <dcterms:created xsi:type="dcterms:W3CDTF">2005-02-15T10:44:38Z</dcterms:created>
  <dcterms:modified xsi:type="dcterms:W3CDTF">2005-02-15T12:32:42Z</dcterms:modified>
  <cp:category/>
  <cp:version/>
  <cp:contentType/>
  <cp:contentStatus/>
</cp:coreProperties>
</file>