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<sst xmlns="http://schemas.openxmlformats.org/spreadsheetml/2006/main" count="204" uniqueCount="98">
  <si>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17/02/2005       10:53:03</t>
  </si>
  <si>
    <t>LISSNER</t>
  </si>
  <si>
    <t>HCMQAP494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</si>
  <si>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</si>
  <si>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</si>
  <si>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</si>
  <si>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</si>
  <si>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</si>
  <si>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</si>
  <si>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</si>
  <si>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</si>
  <si>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</si>
  <si>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</si>
  <si>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</si>
  <si>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</si>
  <si>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</si>
  <si>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</si>
  <si>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</si>
  <si>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</si>
  <si>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</si>
  <si>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</si>
  <si>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</si>
  <si>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</si>
  <si>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</si>
  <si>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</si>
  <si>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</si>
  <si>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</si>
  <si>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</si>
  <si>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</si>
  <si>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</si>
  <si>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</si>
  <si>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a3!</t>
  </si>
  <si>
    <t>a4</t>
  </si>
  <si>
    <t>a5!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</si>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</sst>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1853536"/>
        <c:axId val="18246369"/>
      </c:lineChart>
      <c:catAx>
        <c:axId val="318535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46369"/>
        <c:crosses val="autoZero"/>
        <c:auto val="1"/>
        <c:lblOffset val="100"/>
        <c:noMultiLvlLbl val="0"/>
      </c:catAx>
      <c:valAx>
        <c:axId val="18246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5353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-0.002267</v>
      </c>
      <c r="C4" s="12">
        <v>-0.003758</v>
      </c>
      <c r="D4" s="12">
        <v>-0.003757</v>
      </c>
      <c r="E4" s="12">
        <v>-0.003756</v>
      </c>
      <c r="F4" s="24">
        <v>-0.00208</v>
      </c>
      <c r="G4" s="34">
        <v>-0.011712</v>
      </c>
    </row>
    <row r="5" spans="1:7" ht="12.75" thickBot="1">
      <c r="A5" s="44" t="s">
        <v>13</v>
      </c>
      <c r="B5" s="45">
        <v>2.455636</v>
      </c>
      <c r="C5" s="46">
        <v>0.021096</v>
      </c>
      <c r="D5" s="46">
        <v>0.244568</v>
      </c>
      <c r="E5" s="46">
        <v>-0.825361</v>
      </c>
      <c r="F5" s="47">
        <v>-1.661484</v>
      </c>
      <c r="G5" s="48">
        <v>6.546135</v>
      </c>
    </row>
    <row r="6" spans="1:7" ht="12.75" thickTop="1">
      <c r="A6" s="6" t="s">
        <v>14</v>
      </c>
      <c r="B6" s="39">
        <v>3.227924</v>
      </c>
      <c r="C6" s="40">
        <v>-42.34783</v>
      </c>
      <c r="D6" s="40">
        <v>95.73164</v>
      </c>
      <c r="E6" s="40">
        <v>-8.271504</v>
      </c>
      <c r="F6" s="41">
        <v>-84.95086</v>
      </c>
      <c r="G6" s="42">
        <v>0.006227396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5.876043</v>
      </c>
      <c r="C8" s="13">
        <v>-0.6242631</v>
      </c>
      <c r="D8" s="13">
        <v>-0.005621339</v>
      </c>
      <c r="E8" s="13">
        <v>-1.047687</v>
      </c>
      <c r="F8" s="25">
        <v>1.95961</v>
      </c>
      <c r="G8" s="35">
        <v>0.710268</v>
      </c>
    </row>
    <row r="9" spans="1:7" ht="12">
      <c r="A9" s="20" t="s">
        <v>17</v>
      </c>
      <c r="B9" s="29">
        <v>-0.4832296</v>
      </c>
      <c r="C9" s="13">
        <v>0.139059</v>
      </c>
      <c r="D9" s="13">
        <v>-0.01837664</v>
      </c>
      <c r="E9" s="13">
        <v>-0.1174934</v>
      </c>
      <c r="F9" s="25">
        <v>-1.205142</v>
      </c>
      <c r="G9" s="35">
        <v>-0.2298221</v>
      </c>
    </row>
    <row r="10" spans="1:7" ht="12">
      <c r="A10" s="20" t="s">
        <v>18</v>
      </c>
      <c r="B10" s="29">
        <v>0.1636185</v>
      </c>
      <c r="C10" s="13">
        <v>0.883388</v>
      </c>
      <c r="D10" s="13">
        <v>0.6966539</v>
      </c>
      <c r="E10" s="13">
        <v>1.27323</v>
      </c>
      <c r="F10" s="25">
        <v>-2.587789</v>
      </c>
      <c r="G10" s="35">
        <v>0.3655691</v>
      </c>
    </row>
    <row r="11" spans="1:7" ht="12">
      <c r="A11" s="21" t="s">
        <v>19</v>
      </c>
      <c r="B11" s="31">
        <v>3.888718</v>
      </c>
      <c r="C11" s="15">
        <v>1.643252</v>
      </c>
      <c r="D11" s="15">
        <v>1.696954</v>
      </c>
      <c r="E11" s="15">
        <v>1.631433</v>
      </c>
      <c r="F11" s="27">
        <v>14.14251</v>
      </c>
      <c r="G11" s="37">
        <v>3.643535</v>
      </c>
    </row>
    <row r="12" spans="1:7" ht="12">
      <c r="A12" s="20" t="s">
        <v>20</v>
      </c>
      <c r="B12" s="29">
        <v>0.1527451</v>
      </c>
      <c r="C12" s="13">
        <v>-0.01150071</v>
      </c>
      <c r="D12" s="13">
        <v>-0.216374</v>
      </c>
      <c r="E12" s="13">
        <v>0.06567857</v>
      </c>
      <c r="F12" s="25">
        <v>0.1306428</v>
      </c>
      <c r="G12" s="35">
        <v>0.0005478521</v>
      </c>
    </row>
    <row r="13" spans="1:7" ht="12">
      <c r="A13" s="20" t="s">
        <v>21</v>
      </c>
      <c r="B13" s="29">
        <v>0.09438565</v>
      </c>
      <c r="C13" s="13">
        <v>0.1607039</v>
      </c>
      <c r="D13" s="13">
        <v>0.03413856</v>
      </c>
      <c r="E13" s="13">
        <v>0.047113</v>
      </c>
      <c r="F13" s="25">
        <v>0.07422595</v>
      </c>
      <c r="G13" s="35">
        <v>0.08179688</v>
      </c>
    </row>
    <row r="14" spans="1:7" ht="12">
      <c r="A14" s="20" t="s">
        <v>22</v>
      </c>
      <c r="B14" s="29">
        <v>-0.1023305</v>
      </c>
      <c r="C14" s="13">
        <v>-0.03676817</v>
      </c>
      <c r="D14" s="13">
        <v>-0.0529283</v>
      </c>
      <c r="E14" s="13">
        <v>0.08358688</v>
      </c>
      <c r="F14" s="25">
        <v>0.004577872</v>
      </c>
      <c r="G14" s="35">
        <v>-0.01571859</v>
      </c>
    </row>
    <row r="15" spans="1:7" ht="12">
      <c r="A15" s="21" t="s">
        <v>23</v>
      </c>
      <c r="B15" s="31">
        <v>-0.3651289</v>
      </c>
      <c r="C15" s="15">
        <v>-0.1279028</v>
      </c>
      <c r="D15" s="15">
        <v>-0.1642788</v>
      </c>
      <c r="E15" s="15">
        <v>-0.1201276</v>
      </c>
      <c r="F15" s="27">
        <v>-0.3615723</v>
      </c>
      <c r="G15" s="37">
        <v>-0.2003291</v>
      </c>
    </row>
    <row r="16" spans="1:7" ht="12">
      <c r="A16" s="20" t="s">
        <v>24</v>
      </c>
      <c r="B16" s="29">
        <v>-0.00349377</v>
      </c>
      <c r="C16" s="13">
        <v>0.02610082</v>
      </c>
      <c r="D16" s="13">
        <v>0.006780109</v>
      </c>
      <c r="E16" s="13">
        <v>-0.001802943</v>
      </c>
      <c r="F16" s="25">
        <v>-0.0202891</v>
      </c>
      <c r="G16" s="35">
        <v>0.004269318</v>
      </c>
    </row>
    <row r="17" spans="1:7" ht="12">
      <c r="A17" s="20" t="s">
        <v>25</v>
      </c>
      <c r="B17" s="29">
        <v>-0.0354341</v>
      </c>
      <c r="C17" s="13">
        <v>-0.0397635</v>
      </c>
      <c r="D17" s="13">
        <v>-0.03042528</v>
      </c>
      <c r="E17" s="13">
        <v>-0.04588835</v>
      </c>
      <c r="F17" s="25">
        <v>-0.04116714</v>
      </c>
      <c r="G17" s="35">
        <v>-0.03854875</v>
      </c>
    </row>
    <row r="18" spans="1:7" ht="12">
      <c r="A18" s="20" t="s">
        <v>26</v>
      </c>
      <c r="B18" s="29">
        <v>0.02397286</v>
      </c>
      <c r="C18" s="13">
        <v>0.02329072</v>
      </c>
      <c r="D18" s="13">
        <v>-0.009044143</v>
      </c>
      <c r="E18" s="13">
        <v>0.01820774</v>
      </c>
      <c r="F18" s="25">
        <v>-0.003323591</v>
      </c>
      <c r="G18" s="35">
        <v>0.01084616</v>
      </c>
    </row>
    <row r="19" spans="1:7" ht="12">
      <c r="A19" s="21" t="s">
        <v>27</v>
      </c>
      <c r="B19" s="31">
        <v>-0.2189705</v>
      </c>
      <c r="C19" s="15">
        <v>-0.2062018</v>
      </c>
      <c r="D19" s="15">
        <v>-0.1989285</v>
      </c>
      <c r="E19" s="15">
        <v>-0.2061131</v>
      </c>
      <c r="F19" s="27">
        <v>-0.1467804</v>
      </c>
      <c r="G19" s="37">
        <v>-0.1983723</v>
      </c>
    </row>
    <row r="20" spans="1:7" ht="12.75" thickBot="1">
      <c r="A20" s="44" t="s">
        <v>28</v>
      </c>
      <c r="B20" s="45">
        <v>-0.00601038</v>
      </c>
      <c r="C20" s="46">
        <v>-0.004083959</v>
      </c>
      <c r="D20" s="46">
        <v>-0.001485211</v>
      </c>
      <c r="E20" s="46">
        <v>-0.002929458</v>
      </c>
      <c r="F20" s="47">
        <v>-0.001350842</v>
      </c>
      <c r="G20" s="48">
        <v>-0.003096856</v>
      </c>
    </row>
    <row r="21" spans="1:7" ht="12.75" thickTop="1">
      <c r="A21" s="6" t="s">
        <v>29</v>
      </c>
      <c r="B21" s="39">
        <v>-25.50838</v>
      </c>
      <c r="C21" s="40">
        <v>31.79958</v>
      </c>
      <c r="D21" s="40">
        <v>50.80335</v>
      </c>
      <c r="E21" s="40">
        <v>-33.98199</v>
      </c>
      <c r="F21" s="41">
        <v>-59.84581</v>
      </c>
      <c r="G21" s="43">
        <v>0.0280851</v>
      </c>
    </row>
    <row r="22" spans="1:7" ht="12">
      <c r="A22" s="20" t="s">
        <v>30</v>
      </c>
      <c r="B22" s="29">
        <v>49.11311</v>
      </c>
      <c r="C22" s="13">
        <v>0.4219276</v>
      </c>
      <c r="D22" s="13">
        <v>4.891361</v>
      </c>
      <c r="E22" s="13">
        <v>-16.50724</v>
      </c>
      <c r="F22" s="25">
        <v>-33.22979</v>
      </c>
      <c r="G22" s="36">
        <v>0</v>
      </c>
    </row>
    <row r="23" spans="1:7" ht="12">
      <c r="A23" s="20" t="s">
        <v>31</v>
      </c>
      <c r="B23" s="49">
        <v>-2.677401</v>
      </c>
      <c r="C23" s="50">
        <v>-3.307712</v>
      </c>
      <c r="D23" s="50">
        <v>-6.250079</v>
      </c>
      <c r="E23" s="50">
        <v>-6.228622</v>
      </c>
      <c r="F23" s="51">
        <v>5.520969</v>
      </c>
      <c r="G23" s="35">
        <v>-3.451022</v>
      </c>
    </row>
    <row r="24" spans="1:7" ht="12">
      <c r="A24" s="20" t="s">
        <v>32</v>
      </c>
      <c r="B24" s="29">
        <v>0.8900613</v>
      </c>
      <c r="C24" s="13">
        <v>0.3504993</v>
      </c>
      <c r="D24" s="13">
        <v>1.584197</v>
      </c>
      <c r="E24" s="13">
        <v>2.31986</v>
      </c>
      <c r="F24" s="25">
        <v>0.4195185</v>
      </c>
      <c r="G24" s="35">
        <v>1.208452</v>
      </c>
    </row>
    <row r="25" spans="1:7" ht="12">
      <c r="A25" s="20" t="s">
        <v>33</v>
      </c>
      <c r="B25" s="49">
        <v>-0.198866</v>
      </c>
      <c r="C25" s="50">
        <v>-0.9144467</v>
      </c>
      <c r="D25" s="50">
        <v>-2.068816</v>
      </c>
      <c r="E25" s="50">
        <v>-1.745685</v>
      </c>
      <c r="F25" s="51">
        <v>-1.721253</v>
      </c>
      <c r="G25" s="35">
        <v>-1.395624</v>
      </c>
    </row>
    <row r="26" spans="1:7" ht="12">
      <c r="A26" s="21" t="s">
        <v>34</v>
      </c>
      <c r="B26" s="31">
        <v>1.163857</v>
      </c>
      <c r="C26" s="15">
        <v>0.1657576</v>
      </c>
      <c r="D26" s="15">
        <v>-0.2208112</v>
      </c>
      <c r="E26" s="15">
        <v>0.327344</v>
      </c>
      <c r="F26" s="27">
        <v>1.016315</v>
      </c>
      <c r="G26" s="37">
        <v>0.3697467</v>
      </c>
    </row>
    <row r="27" spans="1:7" ht="12">
      <c r="A27" s="20" t="s">
        <v>35</v>
      </c>
      <c r="B27" s="29">
        <v>0.4349385</v>
      </c>
      <c r="C27" s="13">
        <v>0.0953174</v>
      </c>
      <c r="D27" s="13">
        <v>0.05953537</v>
      </c>
      <c r="E27" s="13">
        <v>-0.06622642</v>
      </c>
      <c r="F27" s="25">
        <v>0.7989492</v>
      </c>
      <c r="G27" s="35">
        <v>0.1908397</v>
      </c>
    </row>
    <row r="28" spans="1:7" ht="12">
      <c r="A28" s="20" t="s">
        <v>36</v>
      </c>
      <c r="B28" s="29">
        <v>0.17786</v>
      </c>
      <c r="C28" s="13">
        <v>0.03239405</v>
      </c>
      <c r="D28" s="13">
        <v>0.04817197</v>
      </c>
      <c r="E28" s="13">
        <v>0.2145145</v>
      </c>
      <c r="F28" s="25">
        <v>-0.2044436</v>
      </c>
      <c r="G28" s="35">
        <v>0.06957284</v>
      </c>
    </row>
    <row r="29" spans="1:7" ht="12">
      <c r="A29" s="20" t="s">
        <v>37</v>
      </c>
      <c r="B29" s="29">
        <v>0.09651603</v>
      </c>
      <c r="C29" s="13">
        <v>-0.08195817</v>
      </c>
      <c r="D29" s="13">
        <v>-0.08704261</v>
      </c>
      <c r="E29" s="13">
        <v>0.01155078</v>
      </c>
      <c r="F29" s="25">
        <v>0.04777092</v>
      </c>
      <c r="G29" s="35">
        <v>-0.01751101</v>
      </c>
    </row>
    <row r="30" spans="1:7" ht="12">
      <c r="A30" s="21" t="s">
        <v>38</v>
      </c>
      <c r="B30" s="31">
        <v>0.1315401</v>
      </c>
      <c r="C30" s="15">
        <v>0.07611663</v>
      </c>
      <c r="D30" s="15">
        <v>0.05661648</v>
      </c>
      <c r="E30" s="15">
        <v>-0.0310921</v>
      </c>
      <c r="F30" s="27">
        <v>0.2248682</v>
      </c>
      <c r="G30" s="37">
        <v>0.07349186</v>
      </c>
    </row>
    <row r="31" spans="1:7" ht="12">
      <c r="A31" s="20" t="s">
        <v>39</v>
      </c>
      <c r="B31" s="29">
        <v>0.03387339</v>
      </c>
      <c r="C31" s="13">
        <v>-0.01534489</v>
      </c>
      <c r="D31" s="13">
        <v>0.002841534</v>
      </c>
      <c r="E31" s="13">
        <v>0.01891973</v>
      </c>
      <c r="F31" s="25">
        <v>0.0723473</v>
      </c>
      <c r="G31" s="35">
        <v>0.01609156</v>
      </c>
    </row>
    <row r="32" spans="1:7" ht="12">
      <c r="A32" s="20" t="s">
        <v>40</v>
      </c>
      <c r="B32" s="29">
        <v>0.01064861</v>
      </c>
      <c r="C32" s="13">
        <v>0.01570853</v>
      </c>
      <c r="D32" s="13">
        <v>0.005164149</v>
      </c>
      <c r="E32" s="13">
        <v>0.02015605</v>
      </c>
      <c r="F32" s="25">
        <v>-0.00412375</v>
      </c>
      <c r="G32" s="35">
        <v>0.01086696</v>
      </c>
    </row>
    <row r="33" spans="1:7" ht="12">
      <c r="A33" s="20" t="s">
        <v>41</v>
      </c>
      <c r="B33" s="29">
        <v>0.1272665</v>
      </c>
      <c r="C33" s="13">
        <v>0.09680891</v>
      </c>
      <c r="D33" s="13">
        <v>0.09231664</v>
      </c>
      <c r="E33" s="13">
        <v>0.1343308</v>
      </c>
      <c r="F33" s="25">
        <v>0.1147626</v>
      </c>
      <c r="G33" s="35">
        <v>0.1115646</v>
      </c>
    </row>
    <row r="34" spans="1:7" ht="12">
      <c r="A34" s="21" t="s">
        <v>42</v>
      </c>
      <c r="B34" s="31">
        <v>-0.001751685</v>
      </c>
      <c r="C34" s="15">
        <v>0.001431516</v>
      </c>
      <c r="D34" s="15">
        <v>-0.001376492</v>
      </c>
      <c r="E34" s="15">
        <v>-0.001807865</v>
      </c>
      <c r="F34" s="27">
        <v>-0.0332386</v>
      </c>
      <c r="G34" s="37">
        <v>-0.005099797</v>
      </c>
    </row>
    <row r="35" spans="1:7" ht="12.75" thickBot="1">
      <c r="A35" s="22" t="s">
        <v>43</v>
      </c>
      <c r="B35" s="32">
        <v>-0.0001365013</v>
      </c>
      <c r="C35" s="16">
        <v>-0.001183533</v>
      </c>
      <c r="D35" s="16">
        <v>-0.002277798</v>
      </c>
      <c r="E35" s="16">
        <v>-0.002253389</v>
      </c>
      <c r="F35" s="28">
        <v>0.005569465</v>
      </c>
      <c r="G35" s="38">
        <v>-0.0006529187</v>
      </c>
    </row>
    <row r="36" spans="1:7" ht="12">
      <c r="A36" s="4" t="s">
        <v>44</v>
      </c>
      <c r="B36" s="3">
        <v>20.59326</v>
      </c>
      <c r="C36" s="3">
        <v>20.59326</v>
      </c>
      <c r="D36" s="3">
        <v>20.60547</v>
      </c>
      <c r="E36" s="3">
        <v>20.60547</v>
      </c>
      <c r="F36" s="3">
        <v>20.61768</v>
      </c>
      <c r="G36" s="3"/>
    </row>
    <row r="37" spans="1:6" ht="12">
      <c r="A37" s="4" t="s">
        <v>45</v>
      </c>
      <c r="B37" s="2">
        <v>-0.1668294</v>
      </c>
      <c r="C37" s="2">
        <v>-0.05594889</v>
      </c>
      <c r="D37" s="2">
        <v>0.07120768</v>
      </c>
      <c r="E37" s="2">
        <v>0.1327515</v>
      </c>
      <c r="F37" s="2">
        <v>0.1993815</v>
      </c>
    </row>
    <row r="38" spans="1:7" ht="12">
      <c r="A38" s="4" t="s">
        <v>53</v>
      </c>
      <c r="B38" s="2">
        <v>0</v>
      </c>
      <c r="C38" s="2">
        <v>7.198903E-05</v>
      </c>
      <c r="D38" s="2">
        <v>-0.000162786</v>
      </c>
      <c r="E38" s="2">
        <v>1.396616E-05</v>
      </c>
      <c r="F38" s="2">
        <v>0.0001440768</v>
      </c>
      <c r="G38" s="2">
        <v>0.0002542444</v>
      </c>
    </row>
    <row r="39" spans="1:7" ht="12.75" thickBot="1">
      <c r="A39" s="4" t="s">
        <v>54</v>
      </c>
      <c r="B39" s="2">
        <v>4.339015E-05</v>
      </c>
      <c r="C39" s="2">
        <v>-5.406232E-05</v>
      </c>
      <c r="D39" s="2">
        <v>-8.628606E-05</v>
      </c>
      <c r="E39" s="2">
        <v>5.779245E-05</v>
      </c>
      <c r="F39" s="2">
        <v>0.0001022166</v>
      </c>
      <c r="G39" s="2">
        <v>0.001059753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3.117276</v>
      </c>
      <c r="F40" s="17" t="s">
        <v>48</v>
      </c>
      <c r="G40" s="8">
        <v>55.086998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0.003758</v>
      </c>
      <c r="D4">
        <v>0.003757</v>
      </c>
      <c r="E4">
        <v>0.003756</v>
      </c>
      <c r="F4">
        <v>0.00208</v>
      </c>
      <c r="G4">
        <v>0.011712</v>
      </c>
    </row>
    <row r="5" spans="1:7" ht="12.75">
      <c r="A5" t="s">
        <v>13</v>
      </c>
      <c r="B5">
        <v>2.455636</v>
      </c>
      <c r="C5">
        <v>0.021096</v>
      </c>
      <c r="D5">
        <v>0.244568</v>
      </c>
      <c r="E5">
        <v>-0.825361</v>
      </c>
      <c r="F5">
        <v>-1.661484</v>
      </c>
      <c r="G5">
        <v>6.546135</v>
      </c>
    </row>
    <row r="6" spans="1:7" ht="12.75">
      <c r="A6" t="s">
        <v>14</v>
      </c>
      <c r="B6" s="52">
        <v>3.227924</v>
      </c>
      <c r="C6" s="52">
        <v>-42.34783</v>
      </c>
      <c r="D6" s="52">
        <v>95.73164</v>
      </c>
      <c r="E6" s="52">
        <v>-8.271504</v>
      </c>
      <c r="F6" s="52">
        <v>-84.95086</v>
      </c>
      <c r="G6" s="52">
        <v>0.006227396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5.876043</v>
      </c>
      <c r="C8" s="52">
        <v>-0.6242631</v>
      </c>
      <c r="D8" s="52">
        <v>-0.005621339</v>
      </c>
      <c r="E8" s="52">
        <v>-1.047687</v>
      </c>
      <c r="F8" s="52">
        <v>1.95961</v>
      </c>
      <c r="G8" s="52">
        <v>0.710268</v>
      </c>
    </row>
    <row r="9" spans="1:7" ht="12.75">
      <c r="A9" t="s">
        <v>17</v>
      </c>
      <c r="B9" s="52">
        <v>-0.4832296</v>
      </c>
      <c r="C9" s="52">
        <v>0.139059</v>
      </c>
      <c r="D9" s="52">
        <v>-0.01837664</v>
      </c>
      <c r="E9" s="52">
        <v>-0.1174934</v>
      </c>
      <c r="F9" s="52">
        <v>-1.205142</v>
      </c>
      <c r="G9" s="52">
        <v>-0.2298221</v>
      </c>
    </row>
    <row r="10" spans="1:7" ht="12.75">
      <c r="A10" t="s">
        <v>18</v>
      </c>
      <c r="B10" s="52">
        <v>0.1636185</v>
      </c>
      <c r="C10" s="52">
        <v>0.883388</v>
      </c>
      <c r="D10" s="52">
        <v>0.6966539</v>
      </c>
      <c r="E10" s="52">
        <v>1.27323</v>
      </c>
      <c r="F10" s="52">
        <v>-2.587789</v>
      </c>
      <c r="G10" s="52">
        <v>0.3655691</v>
      </c>
    </row>
    <row r="11" spans="1:7" ht="12.75">
      <c r="A11" t="s">
        <v>19</v>
      </c>
      <c r="B11" s="52">
        <v>3.888718</v>
      </c>
      <c r="C11" s="52">
        <v>1.643252</v>
      </c>
      <c r="D11" s="52">
        <v>1.696954</v>
      </c>
      <c r="E11" s="52">
        <v>1.631433</v>
      </c>
      <c r="F11" s="52">
        <v>14.14251</v>
      </c>
      <c r="G11" s="52">
        <v>3.643535</v>
      </c>
    </row>
    <row r="12" spans="1:7" ht="12.75">
      <c r="A12" t="s">
        <v>20</v>
      </c>
      <c r="B12" s="52">
        <v>0.1527451</v>
      </c>
      <c r="C12" s="52">
        <v>-0.01150071</v>
      </c>
      <c r="D12" s="52">
        <v>-0.216374</v>
      </c>
      <c r="E12" s="52">
        <v>0.06567857</v>
      </c>
      <c r="F12" s="52">
        <v>0.1306428</v>
      </c>
      <c r="G12" s="52">
        <v>0.0005478521</v>
      </c>
    </row>
    <row r="13" spans="1:7" ht="12.75">
      <c r="A13" t="s">
        <v>21</v>
      </c>
      <c r="B13" s="52">
        <v>0.09438565</v>
      </c>
      <c r="C13" s="52">
        <v>0.1607039</v>
      </c>
      <c r="D13" s="52">
        <v>0.03413856</v>
      </c>
      <c r="E13" s="52">
        <v>0.047113</v>
      </c>
      <c r="F13" s="52">
        <v>0.07422595</v>
      </c>
      <c r="G13" s="52">
        <v>0.08179688</v>
      </c>
    </row>
    <row r="14" spans="1:7" ht="12.75">
      <c r="A14" t="s">
        <v>22</v>
      </c>
      <c r="B14" s="52">
        <v>-0.1023305</v>
      </c>
      <c r="C14" s="52">
        <v>-0.03676817</v>
      </c>
      <c r="D14" s="52">
        <v>-0.0529283</v>
      </c>
      <c r="E14" s="52">
        <v>0.08358688</v>
      </c>
      <c r="F14" s="52">
        <v>0.004577872</v>
      </c>
      <c r="G14" s="52">
        <v>-0.01571859</v>
      </c>
    </row>
    <row r="15" spans="1:7" ht="12.75">
      <c r="A15" t="s">
        <v>23</v>
      </c>
      <c r="B15" s="52">
        <v>-0.3651289</v>
      </c>
      <c r="C15" s="52">
        <v>-0.1279028</v>
      </c>
      <c r="D15" s="52">
        <v>-0.1642788</v>
      </c>
      <c r="E15" s="52">
        <v>-0.1201276</v>
      </c>
      <c r="F15" s="52">
        <v>-0.3615723</v>
      </c>
      <c r="G15" s="52">
        <v>-0.2003291</v>
      </c>
    </row>
    <row r="16" spans="1:7" ht="12.75">
      <c r="A16" t="s">
        <v>24</v>
      </c>
      <c r="B16" s="52">
        <v>-0.00349377</v>
      </c>
      <c r="C16" s="52">
        <v>0.02610082</v>
      </c>
      <c r="D16" s="52">
        <v>0.006780109</v>
      </c>
      <c r="E16" s="52">
        <v>-0.001802943</v>
      </c>
      <c r="F16" s="52">
        <v>-0.0202891</v>
      </c>
      <c r="G16" s="52">
        <v>0.004269318</v>
      </c>
    </row>
    <row r="17" spans="1:7" ht="12.75">
      <c r="A17" t="s">
        <v>25</v>
      </c>
      <c r="B17" s="52">
        <v>-0.0354341</v>
      </c>
      <c r="C17" s="52">
        <v>-0.0397635</v>
      </c>
      <c r="D17" s="52">
        <v>-0.03042528</v>
      </c>
      <c r="E17" s="52">
        <v>-0.04588835</v>
      </c>
      <c r="F17" s="52">
        <v>-0.04116714</v>
      </c>
      <c r="G17" s="52">
        <v>-0.03854875</v>
      </c>
    </row>
    <row r="18" spans="1:7" ht="12.75">
      <c r="A18" t="s">
        <v>26</v>
      </c>
      <c r="B18" s="52">
        <v>0.02397286</v>
      </c>
      <c r="C18" s="52">
        <v>0.02329072</v>
      </c>
      <c r="D18" s="52">
        <v>-0.009044143</v>
      </c>
      <c r="E18" s="52">
        <v>0.01820774</v>
      </c>
      <c r="F18" s="52">
        <v>-0.003323591</v>
      </c>
      <c r="G18" s="52">
        <v>0.01084616</v>
      </c>
    </row>
    <row r="19" spans="1:7" ht="12.75">
      <c r="A19" t="s">
        <v>27</v>
      </c>
      <c r="B19" s="52">
        <v>-0.2189705</v>
      </c>
      <c r="C19" s="52">
        <v>-0.2062018</v>
      </c>
      <c r="D19" s="52">
        <v>-0.1989285</v>
      </c>
      <c r="E19" s="52">
        <v>-0.2061131</v>
      </c>
      <c r="F19" s="52">
        <v>-0.1467804</v>
      </c>
      <c r="G19" s="52">
        <v>-0.1983723</v>
      </c>
    </row>
    <row r="20" spans="1:7" ht="12.75">
      <c r="A20" t="s">
        <v>28</v>
      </c>
      <c r="B20" s="52">
        <v>-0.00601038</v>
      </c>
      <c r="C20" s="52">
        <v>-0.004083959</v>
      </c>
      <c r="D20" s="52">
        <v>-0.001485211</v>
      </c>
      <c r="E20" s="52">
        <v>-0.002929458</v>
      </c>
      <c r="F20" s="52">
        <v>-0.001350842</v>
      </c>
      <c r="G20" s="52">
        <v>-0.003096856</v>
      </c>
    </row>
    <row r="21" spans="1:7" ht="12.75">
      <c r="A21" t="s">
        <v>29</v>
      </c>
      <c r="B21" s="52">
        <v>-25.50838</v>
      </c>
      <c r="C21" s="52">
        <v>31.79958</v>
      </c>
      <c r="D21" s="52">
        <v>50.80335</v>
      </c>
      <c r="E21" s="52">
        <v>-33.98199</v>
      </c>
      <c r="F21" s="52">
        <v>-59.84581</v>
      </c>
      <c r="G21" s="52">
        <v>0.0280851</v>
      </c>
    </row>
    <row r="22" spans="1:7" ht="12.75">
      <c r="A22" t="s">
        <v>30</v>
      </c>
      <c r="B22" s="52">
        <v>49.11311</v>
      </c>
      <c r="C22" s="52">
        <v>0.4219276</v>
      </c>
      <c r="D22" s="52">
        <v>4.891361</v>
      </c>
      <c r="E22" s="52">
        <v>-16.50724</v>
      </c>
      <c r="F22" s="52">
        <v>-33.22979</v>
      </c>
      <c r="G22" s="52">
        <v>0</v>
      </c>
    </row>
    <row r="23" spans="1:7" ht="12.75">
      <c r="A23" t="s">
        <v>31</v>
      </c>
      <c r="B23" s="52">
        <v>-2.677401</v>
      </c>
      <c r="C23" s="52">
        <v>-3.307712</v>
      </c>
      <c r="D23" s="52">
        <v>-6.250079</v>
      </c>
      <c r="E23" s="52">
        <v>-6.228622</v>
      </c>
      <c r="F23" s="52">
        <v>5.520969</v>
      </c>
      <c r="G23" s="52">
        <v>-3.451022</v>
      </c>
    </row>
    <row r="24" spans="1:7" ht="12.75">
      <c r="A24" t="s">
        <v>32</v>
      </c>
      <c r="B24" s="52">
        <v>0.8900613</v>
      </c>
      <c r="C24" s="52">
        <v>0.3504993</v>
      </c>
      <c r="D24" s="52">
        <v>1.584197</v>
      </c>
      <c r="E24" s="52">
        <v>2.31986</v>
      </c>
      <c r="F24" s="52">
        <v>0.4195185</v>
      </c>
      <c r="G24" s="52">
        <v>1.208452</v>
      </c>
    </row>
    <row r="25" spans="1:7" ht="12.75">
      <c r="A25" t="s">
        <v>33</v>
      </c>
      <c r="B25" s="52">
        <v>-0.198866</v>
      </c>
      <c r="C25" s="52">
        <v>-0.9144467</v>
      </c>
      <c r="D25" s="52">
        <v>-2.068816</v>
      </c>
      <c r="E25" s="52">
        <v>-1.745685</v>
      </c>
      <c r="F25" s="52">
        <v>-1.721253</v>
      </c>
      <c r="G25" s="52">
        <v>-1.395624</v>
      </c>
    </row>
    <row r="26" spans="1:7" ht="12.75">
      <c r="A26" t="s">
        <v>34</v>
      </c>
      <c r="B26" s="52">
        <v>1.163857</v>
      </c>
      <c r="C26" s="52">
        <v>0.1657576</v>
      </c>
      <c r="D26" s="52">
        <v>-0.2208112</v>
      </c>
      <c r="E26" s="52">
        <v>0.327344</v>
      </c>
      <c r="F26" s="52">
        <v>1.016315</v>
      </c>
      <c r="G26" s="52">
        <v>0.3697467</v>
      </c>
    </row>
    <row r="27" spans="1:7" ht="12.75">
      <c r="A27" t="s">
        <v>35</v>
      </c>
      <c r="B27" s="52">
        <v>0.4349385</v>
      </c>
      <c r="C27" s="52">
        <v>0.0953174</v>
      </c>
      <c r="D27" s="52">
        <v>0.05953537</v>
      </c>
      <c r="E27" s="52">
        <v>-0.06622642</v>
      </c>
      <c r="F27" s="52">
        <v>0.7989492</v>
      </c>
      <c r="G27" s="52">
        <v>0.1908397</v>
      </c>
    </row>
    <row r="28" spans="1:7" ht="12.75">
      <c r="A28" t="s">
        <v>36</v>
      </c>
      <c r="B28" s="52">
        <v>0.17786</v>
      </c>
      <c r="C28" s="52">
        <v>0.03239405</v>
      </c>
      <c r="D28" s="52">
        <v>0.04817197</v>
      </c>
      <c r="E28" s="52">
        <v>0.2145145</v>
      </c>
      <c r="F28" s="52">
        <v>-0.2044436</v>
      </c>
      <c r="G28" s="52">
        <v>0.06957284</v>
      </c>
    </row>
    <row r="29" spans="1:7" ht="12.75">
      <c r="A29" t="s">
        <v>37</v>
      </c>
      <c r="B29" s="52">
        <v>0.09651603</v>
      </c>
      <c r="C29" s="52">
        <v>-0.08195817</v>
      </c>
      <c r="D29" s="52">
        <v>-0.08704261</v>
      </c>
      <c r="E29" s="52">
        <v>0.01155078</v>
      </c>
      <c r="F29" s="52">
        <v>0.04777092</v>
      </c>
      <c r="G29" s="52">
        <v>-0.01751101</v>
      </c>
    </row>
    <row r="30" spans="1:7" ht="12.75">
      <c r="A30" t="s">
        <v>38</v>
      </c>
      <c r="B30" s="52">
        <v>0.1315401</v>
      </c>
      <c r="C30" s="52">
        <v>0.07611663</v>
      </c>
      <c r="D30" s="52">
        <v>0.05661648</v>
      </c>
      <c r="E30" s="52">
        <v>-0.0310921</v>
      </c>
      <c r="F30" s="52">
        <v>0.2248682</v>
      </c>
      <c r="G30" s="52">
        <v>0.07349186</v>
      </c>
    </row>
    <row r="31" spans="1:7" ht="12.75">
      <c r="A31" t="s">
        <v>39</v>
      </c>
      <c r="B31" s="52">
        <v>0.03387339</v>
      </c>
      <c r="C31" s="52">
        <v>-0.01534489</v>
      </c>
      <c r="D31" s="52">
        <v>0.002841534</v>
      </c>
      <c r="E31" s="52">
        <v>0.01891973</v>
      </c>
      <c r="F31" s="52">
        <v>0.0723473</v>
      </c>
      <c r="G31" s="52">
        <v>0.01609156</v>
      </c>
    </row>
    <row r="32" spans="1:7" ht="12.75">
      <c r="A32" t="s">
        <v>40</v>
      </c>
      <c r="B32" s="52">
        <v>0.01064861</v>
      </c>
      <c r="C32" s="52">
        <v>0.01570853</v>
      </c>
      <c r="D32" s="52">
        <v>0.005164149</v>
      </c>
      <c r="E32" s="52">
        <v>0.02015605</v>
      </c>
      <c r="F32" s="52">
        <v>-0.00412375</v>
      </c>
      <c r="G32" s="52">
        <v>0.01086696</v>
      </c>
    </row>
    <row r="33" spans="1:7" ht="12.75">
      <c r="A33" t="s">
        <v>41</v>
      </c>
      <c r="B33" s="52">
        <v>0.1272665</v>
      </c>
      <c r="C33" s="52">
        <v>0.09680891</v>
      </c>
      <c r="D33" s="52">
        <v>0.09231664</v>
      </c>
      <c r="E33" s="52">
        <v>0.1343308</v>
      </c>
      <c r="F33" s="52">
        <v>0.1147626</v>
      </c>
      <c r="G33" s="52">
        <v>0.1115646</v>
      </c>
    </row>
    <row r="34" spans="1:7" ht="12.75">
      <c r="A34" t="s">
        <v>42</v>
      </c>
      <c r="B34" s="52">
        <v>-0.001751685</v>
      </c>
      <c r="C34" s="52">
        <v>0.001431516</v>
      </c>
      <c r="D34" s="52">
        <v>-0.001376492</v>
      </c>
      <c r="E34" s="52">
        <v>-0.001807865</v>
      </c>
      <c r="F34" s="52">
        <v>-0.0332386</v>
      </c>
      <c r="G34" s="52">
        <v>-0.005099797</v>
      </c>
    </row>
    <row r="35" spans="1:7" ht="12.75">
      <c r="A35" t="s">
        <v>43</v>
      </c>
      <c r="B35" s="52">
        <v>-0.0001365013</v>
      </c>
      <c r="C35" s="52">
        <v>-0.001183533</v>
      </c>
      <c r="D35" s="52">
        <v>-0.002277798</v>
      </c>
      <c r="E35" s="52">
        <v>-0.002253389</v>
      </c>
      <c r="F35" s="52">
        <v>0.005569465</v>
      </c>
      <c r="G35" s="52">
        <v>-0.0006529187</v>
      </c>
    </row>
    <row r="36" spans="1:6" ht="12.75">
      <c r="A36" t="s">
        <v>44</v>
      </c>
      <c r="B36" s="52">
        <v>20.59326</v>
      </c>
      <c r="C36" s="52">
        <v>20.59326</v>
      </c>
      <c r="D36" s="52">
        <v>20.60547</v>
      </c>
      <c r="E36" s="52">
        <v>20.60547</v>
      </c>
      <c r="F36" s="52">
        <v>20.61768</v>
      </c>
    </row>
    <row r="37" spans="1:6" ht="12.75">
      <c r="A37" t="s">
        <v>45</v>
      </c>
      <c r="B37" s="52">
        <v>-0.1668294</v>
      </c>
      <c r="C37" s="52">
        <v>-0.05594889</v>
      </c>
      <c r="D37" s="52">
        <v>0.07120768</v>
      </c>
      <c r="E37" s="52">
        <v>0.1327515</v>
      </c>
      <c r="F37" s="52">
        <v>0.1993815</v>
      </c>
    </row>
    <row r="38" spans="1:7" ht="12.75">
      <c r="A38" t="s">
        <v>55</v>
      </c>
      <c r="B38" s="52">
        <v>0</v>
      </c>
      <c r="C38" s="52">
        <v>7.198903E-05</v>
      </c>
      <c r="D38" s="52">
        <v>-0.000162786</v>
      </c>
      <c r="E38" s="52">
        <v>1.396616E-05</v>
      </c>
      <c r="F38" s="52">
        <v>0.0001440768</v>
      </c>
      <c r="G38" s="52">
        <v>0.0002542444</v>
      </c>
    </row>
    <row r="39" spans="1:7" ht="12.75">
      <c r="A39" t="s">
        <v>56</v>
      </c>
      <c r="B39" s="52">
        <v>4.339015E-05</v>
      </c>
      <c r="C39" s="52">
        <v>-5.406232E-05</v>
      </c>
      <c r="D39" s="52">
        <v>-8.628606E-05</v>
      </c>
      <c r="E39" s="52">
        <v>5.779245E-05</v>
      </c>
      <c r="F39" s="52">
        <v>0.0001022166</v>
      </c>
      <c r="G39" s="52">
        <v>0.001059753</v>
      </c>
    </row>
    <row r="40" spans="2:7" ht="12.75">
      <c r="B40" t="s">
        <v>46</v>
      </c>
      <c r="C40">
        <v>-0.003757</v>
      </c>
      <c r="D40" t="s">
        <v>47</v>
      </c>
      <c r="E40">
        <v>3.117276</v>
      </c>
      <c r="F40" t="s">
        <v>48</v>
      </c>
      <c r="G40">
        <v>55.086998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-5.2743682787042064E-06</v>
      </c>
      <c r="C50">
        <f>-0.017/(C7*C7+C22*C22)*(C21*C22+C6*C7)</f>
        <v>7.198902996136307E-05</v>
      </c>
      <c r="D50">
        <f>-0.017/(D7*D7+D22*D22)*(D21*D22+D6*D7)</f>
        <v>-0.00016278599363200576</v>
      </c>
      <c r="E50">
        <f>-0.017/(E7*E7+E22*E22)*(E21*E22+E6*E7)</f>
        <v>1.3966157436777826E-05</v>
      </c>
      <c r="F50">
        <f>-0.017/(F7*F7+F22*F22)*(F21*F22+F6*F7)</f>
        <v>0.00014407679824792507</v>
      </c>
      <c r="G50">
        <f>(B50*B$4+C50*C$4+D50*D$4+E50*E$4+F50*F$4)/SUM(B$4:F$4)</f>
        <v>-5.5869425038035533E-08</v>
      </c>
    </row>
    <row r="51" spans="1:7" ht="12.75">
      <c r="A51" t="s">
        <v>59</v>
      </c>
      <c r="B51">
        <f>-0.017/(B7*B7+B22*B22)*(B21*B7-B6*B22)</f>
        <v>4.3390150062945254E-05</v>
      </c>
      <c r="C51">
        <f>-0.017/(C7*C7+C22*C22)*(C21*C7-C6*C22)</f>
        <v>-5.4062323415863784E-05</v>
      </c>
      <c r="D51">
        <f>-0.017/(D7*D7+D22*D22)*(D21*D7-D6*D22)</f>
        <v>-8.628607049394023E-05</v>
      </c>
      <c r="E51">
        <f>-0.017/(E7*E7+E22*E22)*(E21*E7-E6*E22)</f>
        <v>5.7792437271268685E-05</v>
      </c>
      <c r="F51">
        <f>-0.017/(F7*F7+F22*F22)*(F21*F7-F6*F22)</f>
        <v>0.00010221664117496509</v>
      </c>
      <c r="G51">
        <f>(B51*B$4+C51*C$4+D51*D$4+E51*E$4+F51*F$4)/SUM(B$4:F$4)</f>
        <v>4.491612145984671E-08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10000.010021225455</v>
      </c>
      <c r="C62">
        <f>C7+(2/0.017)*(C8*C50-C23*C51)</f>
        <v>9999.973674977538</v>
      </c>
      <c r="D62">
        <f>D7+(2/0.017)*(D8*D50-D23*D51)</f>
        <v>9999.936661213891</v>
      </c>
      <c r="E62">
        <f>E7+(2/0.017)*(E8*E50-E23*E51)</f>
        <v>10000.040627657016</v>
      </c>
      <c r="F62">
        <f>F7+(2/0.017)*(F8*F50-F23*F51)</f>
        <v>9999.966823462048</v>
      </c>
    </row>
    <row r="63" spans="1:6" ht="12.75">
      <c r="A63" t="s">
        <v>67</v>
      </c>
      <c r="B63">
        <f>B8+(3/0.017)*(B9*B50-B24*B51)</f>
        <v>5.869677500735532</v>
      </c>
      <c r="C63">
        <f>C8+(3/0.017)*(C9*C50-C24*C51)</f>
        <v>-0.6191525948768768</v>
      </c>
      <c r="D63">
        <f>D8+(3/0.017)*(D9*D50-D24*D51)</f>
        <v>0.0190290598741717</v>
      </c>
      <c r="E63">
        <f>E8+(3/0.017)*(E9*E50-E24*E51)</f>
        <v>-1.0716360520324073</v>
      </c>
      <c r="F63">
        <f>F8+(3/0.017)*(F9*F50-F24*F51)</f>
        <v>1.9214015106867894</v>
      </c>
    </row>
    <row r="64" spans="1:6" ht="12.75">
      <c r="A64" t="s">
        <v>68</v>
      </c>
      <c r="B64">
        <f>B9+(4/0.017)*(B10*B50-B25*B51)</f>
        <v>-0.48140234321030384</v>
      </c>
      <c r="C64">
        <f>C9+(4/0.017)*(C10*C50-C25*C51)</f>
        <v>0.14239008987236215</v>
      </c>
      <c r="D64">
        <f>D9+(4/0.017)*(D10*D50-D25*D51)</f>
        <v>-0.08706264012802432</v>
      </c>
      <c r="E64">
        <f>E9+(4/0.017)*(E10*E50-E25*E51)</f>
        <v>-0.08957115964914746</v>
      </c>
      <c r="F64">
        <f>F9+(4/0.017)*(F10*F50-F25*F51)</f>
        <v>-1.2514713302091454</v>
      </c>
    </row>
    <row r="65" spans="1:6" ht="12.75">
      <c r="A65" t="s">
        <v>69</v>
      </c>
      <c r="B65">
        <f>B10+(5/0.017)*(B11*B50-B26*B51)</f>
        <v>0.14273307036887195</v>
      </c>
      <c r="C65">
        <f>C10+(5/0.017)*(C11*C50-C26*C51)</f>
        <v>0.920816634835855</v>
      </c>
      <c r="D65">
        <f>D10+(5/0.017)*(D11*D50-D26*D51)</f>
        <v>0.6098029371156299</v>
      </c>
      <c r="E65">
        <f>E10+(5/0.017)*(E11*E50-E26*E51)</f>
        <v>1.2743673066292438</v>
      </c>
      <c r="F65">
        <f>F10+(5/0.017)*(F11*F50-F26*F51)</f>
        <v>-2.019046866378374</v>
      </c>
    </row>
    <row r="66" spans="1:6" ht="12.75">
      <c r="A66" t="s">
        <v>70</v>
      </c>
      <c r="B66">
        <f>B11+(6/0.017)*(B12*B50-B27*B51)</f>
        <v>3.881772936225887</v>
      </c>
      <c r="C66">
        <f>C11+(6/0.017)*(C12*C50-C27*C51)</f>
        <v>1.6447785253467737</v>
      </c>
      <c r="D66">
        <f>D11+(6/0.017)*(D12*D50-D27*D51)</f>
        <v>1.7111986104890005</v>
      </c>
      <c r="E66">
        <f>E11+(6/0.017)*(E12*E50-E27*E51)</f>
        <v>1.6331075871079033</v>
      </c>
      <c r="F66">
        <f>F11+(6/0.017)*(F12*F50-F27*F51)</f>
        <v>14.120330009168724</v>
      </c>
    </row>
    <row r="67" spans="1:6" ht="12.75">
      <c r="A67" t="s">
        <v>71</v>
      </c>
      <c r="B67">
        <f>B12+(7/0.017)*(B13*B50-B28*B51)</f>
        <v>0.14936237191884458</v>
      </c>
      <c r="C67">
        <f>C12+(7/0.017)*(C13*C50-C28*C51)</f>
        <v>-0.006015915390646889</v>
      </c>
      <c r="D67">
        <f>D12+(7/0.017)*(D13*D50-D28*D51)</f>
        <v>-0.21695076269885866</v>
      </c>
      <c r="E67">
        <f>E12+(7/0.017)*(E13*E50-E28*E51)</f>
        <v>0.060844728972472915</v>
      </c>
      <c r="F67">
        <f>F12+(7/0.017)*(F13*F50-F28*F51)</f>
        <v>0.1436511780748471</v>
      </c>
    </row>
    <row r="68" spans="1:6" ht="12.75">
      <c r="A68" t="s">
        <v>72</v>
      </c>
      <c r="B68">
        <f>B13+(8/0.017)*(B14*B50-B29*B51)</f>
        <v>0.09266888939668905</v>
      </c>
      <c r="C68">
        <f>C13+(8/0.017)*(C14*C50-C29*C51)</f>
        <v>0.1573731922424156</v>
      </c>
      <c r="D68">
        <f>D13+(8/0.017)*(D14*D50-D29*D51)</f>
        <v>0.034658758176148864</v>
      </c>
      <c r="E68">
        <f>E13+(8/0.017)*(E14*E50-E29*E51)</f>
        <v>0.04734821872806816</v>
      </c>
      <c r="F68">
        <f>F13+(8/0.017)*(F14*F50-F29*F51)</f>
        <v>0.07223845924814629</v>
      </c>
    </row>
    <row r="69" spans="1:6" ht="12.75">
      <c r="A69" t="s">
        <v>73</v>
      </c>
      <c r="B69">
        <f>B14+(9/0.017)*(B15*B50-B30*B51)</f>
        <v>-0.10433258726555707</v>
      </c>
      <c r="C69">
        <f>C14+(9/0.017)*(C15*C50-C30*C51)</f>
        <v>-0.0394642293939182</v>
      </c>
      <c r="D69">
        <f>D14+(9/0.017)*(D15*D50-D30*D51)</f>
        <v>-0.036184328736726425</v>
      </c>
      <c r="E69">
        <f>E14+(9/0.017)*(E15*E50-E30*E51)</f>
        <v>0.08364996855194222</v>
      </c>
      <c r="F69">
        <f>F14+(9/0.017)*(F15*F50-F30*F51)</f>
        <v>-0.035170072874810984</v>
      </c>
    </row>
    <row r="70" spans="1:6" ht="12.75">
      <c r="A70" t="s">
        <v>74</v>
      </c>
      <c r="B70">
        <f>B15+(10/0.017)*(B16*B50-B31*B51)</f>
        <v>-0.36598263179151735</v>
      </c>
      <c r="C70">
        <f>C15+(10/0.017)*(C16*C50-C31*C51)</f>
        <v>-0.1272855104076263</v>
      </c>
      <c r="D70">
        <f>D15+(10/0.017)*(D16*D50-D31*D51)</f>
        <v>-0.16478381292791963</v>
      </c>
      <c r="E70">
        <f>E15+(10/0.017)*(E16*E50-E31*E51)</f>
        <v>-0.1207855985264717</v>
      </c>
      <c r="F70">
        <f>F15+(10/0.017)*(F16*F50-F31*F51)</f>
        <v>-0.3676418803361233</v>
      </c>
    </row>
    <row r="71" spans="1:6" ht="12.75">
      <c r="A71" t="s">
        <v>75</v>
      </c>
      <c r="B71">
        <f>B16+(11/0.017)*(B17*B50-B32*B51)</f>
        <v>-0.003671809718894754</v>
      </c>
      <c r="C71">
        <f>C16+(11/0.017)*(C17*C50-C32*C51)</f>
        <v>0.02479809895295121</v>
      </c>
      <c r="D71">
        <f>D16+(11/0.017)*(D17*D50-D32*D51)</f>
        <v>0.010273193657109367</v>
      </c>
      <c r="E71">
        <f>E16+(11/0.017)*(E17*E50-E32*E51)</f>
        <v>-0.002971370231448865</v>
      </c>
      <c r="F71">
        <f>F16+(11/0.017)*(F17*F50-F32*F51)</f>
        <v>-0.023854208961880417</v>
      </c>
    </row>
    <row r="72" spans="1:6" ht="12.75">
      <c r="A72" t="s">
        <v>76</v>
      </c>
      <c r="B72">
        <f>B17+(12/0.017)*(B18*B50-B33*B51)</f>
        <v>-0.039421314747284456</v>
      </c>
      <c r="C72">
        <f>C17+(12/0.017)*(C18*C50-C33*C51)</f>
        <v>-0.0348855769822172</v>
      </c>
      <c r="D72">
        <f>D17+(12/0.017)*(D18*D50-D33*D51)</f>
        <v>-0.023763233003570364</v>
      </c>
      <c r="E72">
        <f>E17+(12/0.017)*(E18*E50-E33*E51)</f>
        <v>-0.05118882917825277</v>
      </c>
      <c r="F72">
        <f>F17+(12/0.017)*(F18*F50-F33*F51)</f>
        <v>-0.04978561048550941</v>
      </c>
    </row>
    <row r="73" spans="1:6" ht="12.75">
      <c r="A73" t="s">
        <v>77</v>
      </c>
      <c r="B73">
        <f>B18+(13/0.017)*(B19*B50-B34*B51)</f>
        <v>0.024914164714376772</v>
      </c>
      <c r="C73">
        <f>C18+(13/0.017)*(C19*C50-C34*C51)</f>
        <v>0.011998402693814112</v>
      </c>
      <c r="D73">
        <f>D18+(13/0.017)*(D19*D50-D34*D51)</f>
        <v>0.015628328695895026</v>
      </c>
      <c r="E73">
        <f>E18+(13/0.017)*(E19*E50-E34*E51)</f>
        <v>0.016086348703701542</v>
      </c>
      <c r="F73">
        <f>F18+(13/0.017)*(F19*F50-F34*F51)</f>
        <v>-0.01689720608038177</v>
      </c>
    </row>
    <row r="74" spans="1:6" ht="12.75">
      <c r="A74" t="s">
        <v>78</v>
      </c>
      <c r="B74">
        <f>B19+(14/0.017)*(B20*B50-B35*B51)</f>
        <v>-0.21893951571923057</v>
      </c>
      <c r="C74">
        <f>C19+(14/0.017)*(C20*C50-C35*C51)</f>
        <v>-0.2064966110040493</v>
      </c>
      <c r="D74">
        <f>D19+(14/0.017)*(D20*D50-D35*D51)</f>
        <v>-0.19889125233327948</v>
      </c>
      <c r="E74">
        <f>E19+(14/0.017)*(E20*E50-E35*E51)</f>
        <v>-0.2060395460005194</v>
      </c>
      <c r="F74">
        <f>F19+(14/0.017)*(F20*F50-F35*F51)</f>
        <v>-0.1474095081141391</v>
      </c>
    </row>
    <row r="75" spans="1:6" ht="12.75">
      <c r="A75" t="s">
        <v>79</v>
      </c>
      <c r="B75" s="52">
        <f>B20</f>
        <v>-0.00601038</v>
      </c>
      <c r="C75" s="52">
        <f>C20</f>
        <v>-0.004083959</v>
      </c>
      <c r="D75" s="52">
        <f>D20</f>
        <v>-0.001485211</v>
      </c>
      <c r="E75" s="52">
        <f>E20</f>
        <v>-0.002929458</v>
      </c>
      <c r="F75" s="52">
        <f>F20</f>
        <v>-0.001350842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49.14476693958236</v>
      </c>
      <c r="C82">
        <f>C22+(2/0.017)*(C8*C51+C23*C50)</f>
        <v>0.3978840865102623</v>
      </c>
      <c r="D82">
        <f>D22+(2/0.017)*(D8*D51+D23*D50)</f>
        <v>5.0111151604172655</v>
      </c>
      <c r="E82">
        <f>E22+(2/0.017)*(E8*E51+E23*E50)</f>
        <v>-16.524597447140422</v>
      </c>
      <c r="F82">
        <f>F22+(2/0.017)*(F8*F51+F23*F50)</f>
        <v>-33.11264314247542</v>
      </c>
    </row>
    <row r="83" spans="1:6" ht="12.75">
      <c r="A83" t="s">
        <v>82</v>
      </c>
      <c r="B83">
        <f>B23+(3/0.017)*(B9*B51+B24*B50)</f>
        <v>-2.681929573402179</v>
      </c>
      <c r="C83">
        <f>C23+(3/0.017)*(C9*C51+C24*C50)</f>
        <v>-3.3045859555334265</v>
      </c>
      <c r="D83">
        <f>D23+(3/0.017)*(D9*D51+D24*D50)</f>
        <v>-6.29530831200577</v>
      </c>
      <c r="E83">
        <f>E23+(3/0.017)*(E9*E51+E24*E50)</f>
        <v>-6.224102711757294</v>
      </c>
      <c r="F83">
        <f>F23+(3/0.017)*(F9*F51+F24*F50)</f>
        <v>5.509896761454158</v>
      </c>
    </row>
    <row r="84" spans="1:6" ht="12.75">
      <c r="A84" t="s">
        <v>83</v>
      </c>
      <c r="B84">
        <f>B24+(4/0.017)*(B10*B51+B25*B50)</f>
        <v>0.8919785526565146</v>
      </c>
      <c r="C84">
        <f>C24+(4/0.017)*(C10*C51+C25*C50)</f>
        <v>0.3237726791430441</v>
      </c>
      <c r="D84">
        <f>D24+(4/0.017)*(D10*D51+D25*D50)</f>
        <v>1.6492941154532974</v>
      </c>
      <c r="E84">
        <f>E24+(4/0.017)*(E10*E51+E25*E50)</f>
        <v>2.331437071379265</v>
      </c>
      <c r="F84">
        <f>F24+(4/0.017)*(F10*F51+F25*F50)</f>
        <v>0.29892844803196295</v>
      </c>
    </row>
    <row r="85" spans="1:6" ht="12.75">
      <c r="A85" t="s">
        <v>84</v>
      </c>
      <c r="B85">
        <f>B25+(5/0.017)*(B11*B51+B26*B50)</f>
        <v>-0.1510443979027269</v>
      </c>
      <c r="C85">
        <f>C25+(5/0.017)*(C11*C51+C26*C50)</f>
        <v>-0.9370659036014827</v>
      </c>
      <c r="D85">
        <f>D25+(5/0.017)*(D11*D51+D26*D50)</f>
        <v>-2.1013096829034996</v>
      </c>
      <c r="E85">
        <f>E25+(5/0.017)*(E11*E51+E26*E50)</f>
        <v>-1.7166096390721286</v>
      </c>
      <c r="F85">
        <f>F25+(5/0.017)*(F11*F51+F26*F50)</f>
        <v>-1.2530096820015602</v>
      </c>
    </row>
    <row r="86" spans="1:6" ht="12.75">
      <c r="A86" t="s">
        <v>85</v>
      </c>
      <c r="B86">
        <f>B26+(6/0.017)*(B12*B51+B27*B50)</f>
        <v>1.1653865083468677</v>
      </c>
      <c r="C86">
        <f>C26+(6/0.017)*(C12*C51+C27*C50)</f>
        <v>0.1683988572710487</v>
      </c>
      <c r="D86">
        <f>D26+(6/0.017)*(D12*D51+D27*D50)</f>
        <v>-0.2176423042863447</v>
      </c>
      <c r="E86">
        <f>E26+(6/0.017)*(E12*E51+E27*E50)</f>
        <v>0.3283572221277403</v>
      </c>
      <c r="F86">
        <f>F26+(6/0.017)*(F12*F51+F27*F50)</f>
        <v>1.0616552038500355</v>
      </c>
    </row>
    <row r="87" spans="1:6" ht="12.75">
      <c r="A87" t="s">
        <v>86</v>
      </c>
      <c r="B87">
        <f>B27+(7/0.017)*(B13*B51+B28*B50)</f>
        <v>0.4362385681545099</v>
      </c>
      <c r="C87">
        <f>C27+(7/0.017)*(C13*C51+C28*C50)</f>
        <v>0.09270021942001204</v>
      </c>
      <c r="D87">
        <f>D27+(7/0.017)*(D13*D51+D28*D50)</f>
        <v>0.055093497683842384</v>
      </c>
      <c r="E87">
        <f>E27+(7/0.017)*(E13*E51+E28*E50)</f>
        <v>-0.06387165360962171</v>
      </c>
      <c r="F87">
        <f>F27+(7/0.017)*(F13*F51+F28*F50)</f>
        <v>0.7899445432886583</v>
      </c>
    </row>
    <row r="88" spans="1:6" ht="12.75">
      <c r="A88" t="s">
        <v>87</v>
      </c>
      <c r="B88">
        <f>B28+(8/0.017)*(B14*B51+B29*B50)</f>
        <v>0.17553096619386602</v>
      </c>
      <c r="C88">
        <f>C28+(8/0.017)*(C14*C51+C29*C50)</f>
        <v>0.030552959902231048</v>
      </c>
      <c r="D88">
        <f>D28+(8/0.017)*(D14*D51+D29*D50)</f>
        <v>0.056989048956281214</v>
      </c>
      <c r="E88">
        <f>E28+(8/0.017)*(E14*E51+E29*E50)</f>
        <v>0.21686368095581113</v>
      </c>
      <c r="F88">
        <f>F28+(8/0.017)*(F14*F51+F29*F50)</f>
        <v>-0.2009844866341051</v>
      </c>
    </row>
    <row r="89" spans="1:6" ht="12.75">
      <c r="A89" t="s">
        <v>88</v>
      </c>
      <c r="B89">
        <f>B29+(9/0.017)*(B15*B51+B30*B50)</f>
        <v>0.08776125951486934</v>
      </c>
      <c r="C89">
        <f>C29+(9/0.017)*(C15*C51+C30*C50)</f>
        <v>-0.07539648976039984</v>
      </c>
      <c r="D89">
        <f>D29+(9/0.017)*(D15*D51+D30*D50)</f>
        <v>-0.08441746767750472</v>
      </c>
      <c r="E89">
        <f>E29+(9/0.017)*(E15*E51+E30*E50)</f>
        <v>0.007645466143488655</v>
      </c>
      <c r="F89">
        <f>F29+(9/0.017)*(F15*F51+F30*F50)</f>
        <v>0.04535658224251795</v>
      </c>
    </row>
    <row r="90" spans="1:6" ht="12.75">
      <c r="A90" t="s">
        <v>89</v>
      </c>
      <c r="B90">
        <f>B30+(10/0.017)*(B16*B51+B31*B50)</f>
        <v>0.13134583180100376</v>
      </c>
      <c r="C90">
        <f>C30+(10/0.017)*(C16*C51+C31*C50)</f>
        <v>0.07463678604810409</v>
      </c>
      <c r="D90">
        <f>D30+(10/0.017)*(D16*D51+D31*D50)</f>
        <v>0.0560002500595531</v>
      </c>
      <c r="E90">
        <f>E30+(10/0.017)*(E16*E51+E31*E50)</f>
        <v>-0.030997959142582264</v>
      </c>
      <c r="F90">
        <f>F30+(10/0.017)*(F16*F51+F31*F50)</f>
        <v>0.22977977864201124</v>
      </c>
    </row>
    <row r="91" spans="1:6" ht="12.75">
      <c r="A91" t="s">
        <v>90</v>
      </c>
      <c r="B91">
        <f>B31+(11/0.017)*(B17*B51+B32*B50)</f>
        <v>0.03284220107773184</v>
      </c>
      <c r="C91">
        <f>C31+(11/0.017)*(C17*C51+C32*C50)</f>
        <v>-0.013222181801551625</v>
      </c>
      <c r="D91">
        <f>D31+(11/0.017)*(D17*D51+D32*D50)</f>
        <v>0.003996292471478856</v>
      </c>
      <c r="E91">
        <f>E31+(11/0.017)*(E17*E51+E32*E50)</f>
        <v>0.017385878986247764</v>
      </c>
      <c r="F91">
        <f>F31+(11/0.017)*(F17*F51+F32*F50)</f>
        <v>0.06924005657541772</v>
      </c>
    </row>
    <row r="92" spans="1:6" ht="12.75">
      <c r="A92" t="s">
        <v>91</v>
      </c>
      <c r="B92">
        <f>B32+(12/0.017)*(B18*B51+B33*B50)</f>
        <v>0.01090903513103266</v>
      </c>
      <c r="C92">
        <f>C32+(12/0.017)*(C18*C51+C33*C50)</f>
        <v>0.01973913876608605</v>
      </c>
      <c r="D92">
        <f>D32+(12/0.017)*(D18*D51+D33*D50)</f>
        <v>-0.0048928903487385125</v>
      </c>
      <c r="E92">
        <f>E32+(12/0.017)*(E18*E51+E33*E50)</f>
        <v>0.022223123957559918</v>
      </c>
      <c r="F92">
        <f>F32+(12/0.017)*(F18*F51+F33*F50)</f>
        <v>0.007307945287963284</v>
      </c>
    </row>
    <row r="93" spans="1:6" ht="12.75">
      <c r="A93" t="s">
        <v>92</v>
      </c>
      <c r="B93">
        <f>B33+(13/0.017)*(B19*B51+B34*B50)</f>
        <v>0.12000797001804246</v>
      </c>
      <c r="C93">
        <f>C33+(13/0.017)*(C19*C51+C34*C50)</f>
        <v>0.1054124643549245</v>
      </c>
      <c r="D93">
        <f>D33+(13/0.017)*(D19*D51+D34*D50)</f>
        <v>0.10561398226462376</v>
      </c>
      <c r="E93">
        <f>E33+(13/0.017)*(E19*E51+E34*E50)</f>
        <v>0.12520248498313147</v>
      </c>
      <c r="F93">
        <f>F33+(13/0.017)*(F19*F51+F34*F50)</f>
        <v>0.09962730370121782</v>
      </c>
    </row>
    <row r="94" spans="1:6" ht="12.75">
      <c r="A94" t="s">
        <v>93</v>
      </c>
      <c r="B94">
        <f>B34+(14/0.017)*(B20*B51+B35*B50)</f>
        <v>-0.0019658613910659086</v>
      </c>
      <c r="C94">
        <f>C34+(14/0.017)*(C20*C51+C35*C50)</f>
        <v>0.0015431758162053012</v>
      </c>
      <c r="D94">
        <f>D34+(14/0.017)*(D20*D51+D35*D50)</f>
        <v>-0.0009655947738386357</v>
      </c>
      <c r="E94">
        <f>E34+(14/0.017)*(E20*E51+E35*E50)</f>
        <v>-0.0019732064026716277</v>
      </c>
      <c r="F94">
        <f>F34+(14/0.017)*(F20*F51+F35*F50)</f>
        <v>-0.03269148646210698</v>
      </c>
    </row>
    <row r="95" spans="1:6" ht="12.75">
      <c r="A95" t="s">
        <v>94</v>
      </c>
      <c r="B95" s="52">
        <f>B35</f>
        <v>-0.0001365013</v>
      </c>
      <c r="C95" s="52">
        <f>C35</f>
        <v>-0.001183533</v>
      </c>
      <c r="D95" s="52">
        <f>D35</f>
        <v>-0.002277798</v>
      </c>
      <c r="E95" s="52">
        <f>E35</f>
        <v>-0.002253389</v>
      </c>
      <c r="F95" s="52">
        <f>F35</f>
        <v>0.005569465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5.869671618605269</v>
      </c>
      <c r="C103">
        <f>C63*10000/C62</f>
        <v>-0.6191542248017643</v>
      </c>
      <c r="D103">
        <f>D63*10000/D62</f>
        <v>0.019029180402690436</v>
      </c>
      <c r="E103">
        <f>E63*10000/E62</f>
        <v>-1.071631698243899</v>
      </c>
      <c r="F103">
        <f>F63*10000/F62</f>
        <v>1.9214078852529521</v>
      </c>
      <c r="G103">
        <f>AVERAGE(C103:E103)</f>
        <v>-0.5572522475476576</v>
      </c>
      <c r="H103">
        <f>STDEV(C103:E103)</f>
        <v>0.5479591035319274</v>
      </c>
      <c r="I103">
        <f>(B103*B4+C103*C4+D103*D4+E103*E4+F103*F4)/SUM(B4:F4)</f>
        <v>0.7057713123362837</v>
      </c>
      <c r="K103">
        <f>(LN(H103)+LN(H123))/2-LN(K114*K115^3)</f>
        <v>-3.9121025850053095</v>
      </c>
    </row>
    <row r="104" spans="1:11" ht="12.75">
      <c r="A104" t="s">
        <v>68</v>
      </c>
      <c r="B104">
        <f>B64*10000/B62</f>
        <v>-0.4814018607866457</v>
      </c>
      <c r="C104">
        <f>C64*10000/C62</f>
        <v>0.14239046471558037</v>
      </c>
      <c r="D104">
        <f>D64*10000/D62</f>
        <v>-0.08706319157571124</v>
      </c>
      <c r="E104">
        <f>E64*10000/E62</f>
        <v>-0.08957079574399064</v>
      </c>
      <c r="F104">
        <f>F64*10000/F62</f>
        <v>-1.2514754821715284</v>
      </c>
      <c r="G104">
        <f>AVERAGE(C104:E104)</f>
        <v>-0.011414507534707172</v>
      </c>
      <c r="H104">
        <f>STDEV(C104:E104)</f>
        <v>0.13320491408484142</v>
      </c>
      <c r="I104">
        <f>(B104*B4+C104*C4+D104*D4+E104*E4+F104*F4)/SUM(B4:F4)</f>
        <v>-0.24477064761706557</v>
      </c>
      <c r="K104">
        <f>(LN(H104)+LN(H124))/2-LN(K114*K115^4)</f>
        <v>-4.284845557930827</v>
      </c>
    </row>
    <row r="105" spans="1:11" ht="12.75">
      <c r="A105" t="s">
        <v>69</v>
      </c>
      <c r="B105">
        <f>B65*10000/B62</f>
        <v>0.14273292733298748</v>
      </c>
      <c r="C105">
        <f>C65*10000/C62</f>
        <v>0.9208190588940958</v>
      </c>
      <c r="D105">
        <f>D65*10000/D62</f>
        <v>0.6098067995578744</v>
      </c>
      <c r="E105">
        <f>E65*10000/E62</f>
        <v>1.274362129194494</v>
      </c>
      <c r="F105">
        <f>F65*10000/F62</f>
        <v>-2.019053564899096</v>
      </c>
      <c r="G105">
        <f>AVERAGE(C105:E105)</f>
        <v>0.9349959958821547</v>
      </c>
      <c r="H105">
        <f>STDEV(C105:E105)</f>
        <v>0.3325044145479601</v>
      </c>
      <c r="I105">
        <f>(B105*B4+C105*C4+D105*D4+E105*E4+F105*F4)/SUM(B4:F4)</f>
        <v>0.42655464577994806</v>
      </c>
      <c r="K105">
        <f>(LN(H105)+LN(H125))/2-LN(K114*K115^5)</f>
        <v>-3.5076049022208498</v>
      </c>
    </row>
    <row r="106" spans="1:11" ht="12.75">
      <c r="A106" t="s">
        <v>70</v>
      </c>
      <c r="B106">
        <f>B66*10000/B62</f>
        <v>3.8817690462176095</v>
      </c>
      <c r="C106">
        <f>C66*10000/C62</f>
        <v>1.6447828552413346</v>
      </c>
      <c r="D106">
        <f>D66*10000/D62</f>
        <v>1.711209449081929</v>
      </c>
      <c r="E106">
        <f>E66*10000/E62</f>
        <v>1.6331009522013675</v>
      </c>
      <c r="F106">
        <f>F66*10000/F62</f>
        <v>14.120376855690589</v>
      </c>
      <c r="G106">
        <f>AVERAGE(C106:E106)</f>
        <v>1.6630310855082104</v>
      </c>
      <c r="H106">
        <f>STDEV(C106:E106)</f>
        <v>0.042130544170938346</v>
      </c>
      <c r="I106">
        <f>(B106*B4+C106*C4+D106*D4+E106*E4+F106*F4)/SUM(B4:F4)</f>
        <v>3.644153498160957</v>
      </c>
      <c r="K106">
        <f>(LN(H106)+LN(H126))/2-LN(K114*K115^6)</f>
        <v>-4.323350225293945</v>
      </c>
    </row>
    <row r="107" spans="1:11" ht="12.75">
      <c r="A107" t="s">
        <v>71</v>
      </c>
      <c r="B107">
        <f>B67*10000/B62</f>
        <v>0.14936222223959425</v>
      </c>
      <c r="C107">
        <f>C67*10000/C62</f>
        <v>-0.006015931227599359</v>
      </c>
      <c r="D107">
        <f>D67*10000/D62</f>
        <v>-0.21695213684735784</v>
      </c>
      <c r="E107">
        <f>E67*10000/E62</f>
        <v>0.06084448177559922</v>
      </c>
      <c r="F107">
        <f>F67*10000/F62</f>
        <v>0.1436516546613044</v>
      </c>
      <c r="G107">
        <f>AVERAGE(C107:E107)</f>
        <v>-0.054041195433119325</v>
      </c>
      <c r="H107">
        <f>STDEV(C107:E107)</f>
        <v>0.14499158538030635</v>
      </c>
      <c r="I107">
        <f>(B107*B4+C107*C4+D107*D4+E107*E4+F107*F4)/SUM(B4:F4)</f>
        <v>0.0018078131241504735</v>
      </c>
      <c r="K107">
        <f>(LN(H107)+LN(H127))/2-LN(K114*K115^7)</f>
        <v>-3.7309873577840786</v>
      </c>
    </row>
    <row r="108" spans="1:9" ht="12.75">
      <c r="A108" t="s">
        <v>72</v>
      </c>
      <c r="B108">
        <f>B68*10000/B62</f>
        <v>0.09266879653119878</v>
      </c>
      <c r="C108">
        <f>C68*10000/C62</f>
        <v>0.1573736065287883</v>
      </c>
      <c r="D108">
        <f>D68*10000/D62</f>
        <v>0.03465897770190641</v>
      </c>
      <c r="E108">
        <f>E68*10000/E62</f>
        <v>0.047348026364130616</v>
      </c>
      <c r="F108">
        <f>F68*10000/F62</f>
        <v>0.07223869891113989</v>
      </c>
      <c r="G108">
        <f>AVERAGE(C108:E108)</f>
        <v>0.07979353686494177</v>
      </c>
      <c r="H108">
        <f>STDEV(C108:E108)</f>
        <v>0.06748520871845574</v>
      </c>
      <c r="I108">
        <f>(B108*B4+C108*C4+D108*D4+E108*E4+F108*F4)/SUM(B4:F4)</f>
        <v>0.08066331380819067</v>
      </c>
    </row>
    <row r="109" spans="1:9" ht="12.75">
      <c r="A109" t="s">
        <v>73</v>
      </c>
      <c r="B109">
        <f>B69*10000/B62</f>
        <v>-0.10433248271162392</v>
      </c>
      <c r="C109">
        <f>C69*10000/C62</f>
        <v>-0.039464333283864214</v>
      </c>
      <c r="D109">
        <f>D69*10000/D62</f>
        <v>-0.03618455792532391</v>
      </c>
      <c r="E109">
        <f>E69*10000/E62</f>
        <v>0.08364962870309978</v>
      </c>
      <c r="F109">
        <f>F69*10000/F62</f>
        <v>-0.03517018955732385</v>
      </c>
      <c r="G109">
        <f>AVERAGE(C109:E109)</f>
        <v>0.002666912497970552</v>
      </c>
      <c r="H109">
        <f>STDEV(C109:E109)</f>
        <v>0.07015225922642118</v>
      </c>
      <c r="I109">
        <f>(B109*B4+C109*C4+D109*D4+E109*E4+F109*F4)/SUM(B4:F4)</f>
        <v>-0.017911389152506466</v>
      </c>
    </row>
    <row r="110" spans="1:11" ht="12.75">
      <c r="A110" t="s">
        <v>74</v>
      </c>
      <c r="B110">
        <f>B70*10000/B62</f>
        <v>-0.3659822650324383</v>
      </c>
      <c r="C110">
        <f>C70*10000/C62</f>
        <v>-0.12728584548790048</v>
      </c>
      <c r="D110">
        <f>D70*10000/D62</f>
        <v>-0.1647848566551986</v>
      </c>
      <c r="E110">
        <f>E70*10000/E62</f>
        <v>-0.12078510780487844</v>
      </c>
      <c r="F110">
        <f>F70*10000/F62</f>
        <v>-0.3676431000486494</v>
      </c>
      <c r="G110">
        <f>AVERAGE(C110:E110)</f>
        <v>-0.1376186033159925</v>
      </c>
      <c r="H110">
        <f>STDEV(C110:E110)</f>
        <v>0.02375013448326796</v>
      </c>
      <c r="I110">
        <f>(B110*B4+C110*C4+D110*D4+E110*E4+F110*F4)/SUM(B4:F4)</f>
        <v>-0.20140128195940343</v>
      </c>
      <c r="K110">
        <f>EXP(AVERAGE(K103:K107))</f>
        <v>0.01922049491739323</v>
      </c>
    </row>
    <row r="111" spans="1:9" ht="12.75">
      <c r="A111" t="s">
        <v>75</v>
      </c>
      <c r="B111">
        <f>B71*10000/B62</f>
        <v>-0.0036718060392951393</v>
      </c>
      <c r="C111">
        <f>C71*10000/C62</f>
        <v>0.024798164234174254</v>
      </c>
      <c r="D111">
        <f>D71*10000/D62</f>
        <v>0.01027325872668308</v>
      </c>
      <c r="E111">
        <f>E71*10000/E62</f>
        <v>-0.0029713581595168475</v>
      </c>
      <c r="F111">
        <f>F71*10000/F62</f>
        <v>-0.023854288102149873</v>
      </c>
      <c r="G111">
        <f>AVERAGE(C111:E111)</f>
        <v>0.01070002160044683</v>
      </c>
      <c r="H111">
        <f>STDEV(C111:E111)</f>
        <v>0.013889679204583708</v>
      </c>
      <c r="I111">
        <f>(B111*B4+C111*C4+D111*D4+E111*E4+F111*F4)/SUM(B4:F4)</f>
        <v>0.004013753965775137</v>
      </c>
    </row>
    <row r="112" spans="1:9" ht="12.75">
      <c r="A112" t="s">
        <v>76</v>
      </c>
      <c r="B112">
        <f>B72*10000/B62</f>
        <v>-0.03942127524233577</v>
      </c>
      <c r="C112">
        <f>C72*10000/C62</f>
        <v>-0.03488566881881872</v>
      </c>
      <c r="D112">
        <f>D72*10000/D62</f>
        <v>-0.02376338351795695</v>
      </c>
      <c r="E112">
        <f>E72*10000/E62</f>
        <v>-0.05118862121087821</v>
      </c>
      <c r="F112">
        <f>F72*10000/F62</f>
        <v>-0.049785775657476966</v>
      </c>
      <c r="G112">
        <f>AVERAGE(C112:E112)</f>
        <v>-0.03661255784921796</v>
      </c>
      <c r="H112">
        <f>STDEV(C112:E112)</f>
        <v>0.01379393072770748</v>
      </c>
      <c r="I112">
        <f>(B112*B4+C112*C4+D112*D4+E112*E4+F112*F4)/SUM(B4:F4)</f>
        <v>-0.03877361255654187</v>
      </c>
    </row>
    <row r="113" spans="1:9" ht="12.75">
      <c r="A113" t="s">
        <v>77</v>
      </c>
      <c r="B113">
        <f>B73*10000/B62</f>
        <v>0.02491413974735563</v>
      </c>
      <c r="C113">
        <f>C73*10000/C62</f>
        <v>0.011998434279719304</v>
      </c>
      <c r="D113">
        <f>D73*10000/D62</f>
        <v>0.015628427684458858</v>
      </c>
      <c r="E113">
        <f>E73*10000/E62</f>
        <v>0.016086283348901286</v>
      </c>
      <c r="F113">
        <f>F73*10000/F62</f>
        <v>-0.016897262139647637</v>
      </c>
      <c r="G113">
        <f>AVERAGE(C113:E113)</f>
        <v>0.014571048437693149</v>
      </c>
      <c r="H113">
        <f>STDEV(C113:E113)</f>
        <v>0.002239679811205406</v>
      </c>
      <c r="I113">
        <f>(B113*B4+C113*C4+D113*D4+E113*E4+F113*F4)/SUM(B4:F4)</f>
        <v>0.01188117868158269</v>
      </c>
    </row>
    <row r="114" spans="1:11" ht="12.75">
      <c r="A114" t="s">
        <v>78</v>
      </c>
      <c r="B114">
        <f>B74*10000/B62</f>
        <v>-0.21893929631522566</v>
      </c>
      <c r="C114">
        <f>C74*10000/C62</f>
        <v>-0.20649715460827267</v>
      </c>
      <c r="D114">
        <f>D74*10000/D62</f>
        <v>-0.1988925120943077</v>
      </c>
      <c r="E114">
        <f>E74*10000/E62</f>
        <v>-0.2060387089135196</v>
      </c>
      <c r="F114">
        <f>F74*10000/F62</f>
        <v>-0.14740999716947567</v>
      </c>
      <c r="G114">
        <f>AVERAGE(C114:E114)</f>
        <v>-0.2038094585387</v>
      </c>
      <c r="H114">
        <f>STDEV(C114:E114)</f>
        <v>0.004264365705063176</v>
      </c>
      <c r="I114">
        <f>(B114*B4+C114*C4+D114*D4+E114*E4+F114*F4)/SUM(B4:F4)</f>
        <v>-0.198494368324658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-0.006010373976868731</v>
      </c>
      <c r="C115">
        <f>C75*10000/C62</f>
        <v>-0.004083969751059543</v>
      </c>
      <c r="D115">
        <f>D75*10000/D62</f>
        <v>-0.0014852204072057697</v>
      </c>
      <c r="E115">
        <f>E75*10000/E62</f>
        <v>-0.0029294460983468667</v>
      </c>
      <c r="F115">
        <f>F75*10000/F62</f>
        <v>-0.0013508464816409567</v>
      </c>
      <c r="G115">
        <f>AVERAGE(C115:E115)</f>
        <v>-0.00283287875220406</v>
      </c>
      <c r="H115">
        <f>STDEV(C115:E115)</f>
        <v>0.0013020631617939671</v>
      </c>
      <c r="I115">
        <f>(B115*B4+C115*C4+D115*D4+E115*E4+F115*F4)/SUM(B4:F4)</f>
        <v>-0.003096799169363509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49.144717690552774</v>
      </c>
      <c r="C122">
        <f>C82*10000/C62</f>
        <v>0.3978851339437711</v>
      </c>
      <c r="D122">
        <f>D82*10000/D62</f>
        <v>5.011146900413435</v>
      </c>
      <c r="E122">
        <f>E82*10000/E62</f>
        <v>-16.524530311845435</v>
      </c>
      <c r="F122">
        <f>F82*10000/F62</f>
        <v>-33.11275299912608</v>
      </c>
      <c r="G122">
        <f>AVERAGE(C122:E122)</f>
        <v>-3.7051660924960763</v>
      </c>
      <c r="H122">
        <f>STDEV(C122:E122)</f>
        <v>11.338986739243664</v>
      </c>
      <c r="I122">
        <f>(B122*B4+C122*C4+D122*D4+E122*E4+F122*F4)/SUM(B4:F4)</f>
        <v>0.050745559817096456</v>
      </c>
    </row>
    <row r="123" spans="1:9" ht="12.75">
      <c r="A123" t="s">
        <v>82</v>
      </c>
      <c r="B123">
        <f>B83*10000/B62</f>
        <v>-2.681926885782781</v>
      </c>
      <c r="C123">
        <f>C83*10000/C62</f>
        <v>-3.3045946548862783</v>
      </c>
      <c r="D123">
        <f>D83*10000/D62</f>
        <v>-6.2953481859769935</v>
      </c>
      <c r="E123">
        <f>E83*10000/E62</f>
        <v>-6.224077424789009</v>
      </c>
      <c r="F123">
        <f>F83*10000/F62</f>
        <v>5.509915041444707</v>
      </c>
      <c r="G123">
        <f>AVERAGE(C123:E123)</f>
        <v>-5.274673421884093</v>
      </c>
      <c r="H123">
        <f>STDEV(C123:E123)</f>
        <v>1.7065103695793367</v>
      </c>
      <c r="I123">
        <f>(B123*B4+C123*C4+D123*D4+E123*E4+F123*F4)/SUM(B4:F4)</f>
        <v>-3.4618536060411254</v>
      </c>
    </row>
    <row r="124" spans="1:9" ht="12.75">
      <c r="A124" t="s">
        <v>83</v>
      </c>
      <c r="B124">
        <f>B84*10000/B62</f>
        <v>0.8919776587855925</v>
      </c>
      <c r="C124">
        <f>C84*10000/C62</f>
        <v>0.3237735314775929</v>
      </c>
      <c r="D124">
        <f>D84*10000/D62</f>
        <v>1.6493045619481852</v>
      </c>
      <c r="E124">
        <f>E84*10000/E62</f>
        <v>2.331427599335179</v>
      </c>
      <c r="F124">
        <f>F84*10000/F62</f>
        <v>0.29892943977635333</v>
      </c>
      <c r="G124">
        <f>AVERAGE(C124:E124)</f>
        <v>1.434835230920319</v>
      </c>
      <c r="H124">
        <f>STDEV(C124:E124)</f>
        <v>1.0208655810193297</v>
      </c>
      <c r="I124">
        <f>(B124*B4+C124*C4+D124*D4+E124*E4+F124*F4)/SUM(B4:F4)</f>
        <v>1.2046297106439245</v>
      </c>
    </row>
    <row r="125" spans="1:9" ht="12.75">
      <c r="A125" t="s">
        <v>84</v>
      </c>
      <c r="B125">
        <f>B85*10000/B62</f>
        <v>-0.15104424653788207</v>
      </c>
      <c r="C125">
        <f>C85*10000/C62</f>
        <v>-0.9370683704360727</v>
      </c>
      <c r="D125">
        <f>D85*10000/D62</f>
        <v>-2.1013229924282557</v>
      </c>
      <c r="E125">
        <f>E85*10000/E62</f>
        <v>-1.7166026649176984</v>
      </c>
      <c r="F125">
        <f>F85*10000/F62</f>
        <v>-1.2530138390676788</v>
      </c>
      <c r="G125">
        <f>AVERAGE(C125:E125)</f>
        <v>-1.5849980092606757</v>
      </c>
      <c r="H125">
        <f>STDEV(C125:E125)</f>
        <v>0.5931796062327934</v>
      </c>
      <c r="I125">
        <f>(B125*B4+C125*C4+D125*D4+E125*E4+F125*F4)/SUM(B4:F4)</f>
        <v>-1.332591824833189</v>
      </c>
    </row>
    <row r="126" spans="1:9" ht="12.75">
      <c r="A126" t="s">
        <v>85</v>
      </c>
      <c r="B126">
        <f>B86*10000/B62</f>
        <v>1.165385340487944</v>
      </c>
      <c r="C126">
        <f>C86*10000/C62</f>
        <v>0.16839930058258573</v>
      </c>
      <c r="D126">
        <f>D86*10000/D62</f>
        <v>-0.21764368281501206</v>
      </c>
      <c r="E126">
        <f>E86*10000/E62</f>
        <v>0.32835588809470023</v>
      </c>
      <c r="F126">
        <f>F86*10000/F62</f>
        <v>1.0616587260661372</v>
      </c>
      <c r="G126">
        <f>AVERAGE(C126:E126)</f>
        <v>0.09303716862075796</v>
      </c>
      <c r="H126">
        <f>STDEV(C126:E126)</f>
        <v>0.2806928411249055</v>
      </c>
      <c r="I126">
        <f>(B126*B4+C126*C4+D126*D4+E126*E4+F126*F4)/SUM(B4:F4)</f>
        <v>0.37768220566274713</v>
      </c>
    </row>
    <row r="127" spans="1:9" ht="12.75">
      <c r="A127" t="s">
        <v>86</v>
      </c>
      <c r="B127">
        <f>B87*10000/B62</f>
        <v>0.4362381309904436</v>
      </c>
      <c r="C127">
        <f>C87*10000/C62</f>
        <v>0.0927004634541903</v>
      </c>
      <c r="D127">
        <f>D87*10000/D62</f>
        <v>0.055093846641579215</v>
      </c>
      <c r="E127">
        <f>E87*10000/E62</f>
        <v>-0.06387139411511239</v>
      </c>
      <c r="F127">
        <f>F87*10000/F62</f>
        <v>0.7899471640598651</v>
      </c>
      <c r="G127">
        <f>AVERAGE(C127:E127)</f>
        <v>0.027974305326885707</v>
      </c>
      <c r="H127">
        <f>STDEV(C127:E127)</f>
        <v>0.08173303363093179</v>
      </c>
      <c r="I127">
        <f>(B127*B4+C127*C4+D127*D4+E127*E4+F127*F4)/SUM(B4:F4)</f>
        <v>0.1887243508385679</v>
      </c>
    </row>
    <row r="128" spans="1:9" ht="12.75">
      <c r="A128" t="s">
        <v>87</v>
      </c>
      <c r="B128">
        <f>B88*10000/B62</f>
        <v>0.17553079029050364</v>
      </c>
      <c r="C128">
        <f>C88*10000/C62</f>
        <v>0.030553040333178353</v>
      </c>
      <c r="D128">
        <f>D88*10000/D62</f>
        <v>0.056989409920285755</v>
      </c>
      <c r="E128">
        <f>E88*10000/E62</f>
        <v>0.21686279989306576</v>
      </c>
      <c r="F128">
        <f>F88*10000/F62</f>
        <v>-0.20098515343326215</v>
      </c>
      <c r="G128">
        <f>AVERAGE(C128:E128)</f>
        <v>0.10146841671550995</v>
      </c>
      <c r="H128">
        <f>STDEV(C128:E128)</f>
        <v>0.10080485187198562</v>
      </c>
      <c r="I128">
        <f>(B128*B4+C128*C4+D128*D4+E128*E4+F128*F4)/SUM(B4:F4)</f>
        <v>0.07192620037702263</v>
      </c>
    </row>
    <row r="129" spans="1:9" ht="12.75">
      <c r="A129" t="s">
        <v>88</v>
      </c>
      <c r="B129">
        <f>B89*10000/B62</f>
        <v>0.08776117156742069</v>
      </c>
      <c r="C129">
        <f>C89*10000/C62</f>
        <v>-0.07539668824235099</v>
      </c>
      <c r="D129">
        <f>D89*10000/D62</f>
        <v>-0.0844180023708843</v>
      </c>
      <c r="E129">
        <f>E89*10000/E62</f>
        <v>0.007645435081877231</v>
      </c>
      <c r="F129">
        <f>F89*10000/F62</f>
        <v>0.045356732720454394</v>
      </c>
      <c r="G129">
        <f>AVERAGE(C129:E129)</f>
        <v>-0.05072308517711935</v>
      </c>
      <c r="H129">
        <f>STDEV(C129:E129)</f>
        <v>0.0507494743329435</v>
      </c>
      <c r="I129">
        <f>(B129*B4+C129*C4+D129*D4+E129*E4+F129*F4)/SUM(B4:F4)</f>
        <v>-0.017831115069326976</v>
      </c>
    </row>
    <row r="130" spans="1:9" ht="12.75">
      <c r="A130" t="s">
        <v>89</v>
      </c>
      <c r="B130">
        <f>B90*10000/B62</f>
        <v>0.13134570017651637</v>
      </c>
      <c r="C130">
        <f>C90*10000/C62</f>
        <v>0.07463698253012825</v>
      </c>
      <c r="D130">
        <f>D90*10000/D62</f>
        <v>0.0560006047605858</v>
      </c>
      <c r="E130">
        <f>E90*10000/E62</f>
        <v>-0.030997833205648695</v>
      </c>
      <c r="F130">
        <f>F90*10000/F62</f>
        <v>0.2297805409742951</v>
      </c>
      <c r="G130">
        <f>AVERAGE(C130:E130)</f>
        <v>0.033213251361688456</v>
      </c>
      <c r="H130">
        <f>STDEV(C130:E130)</f>
        <v>0.056383740387434086</v>
      </c>
      <c r="I130">
        <f>(B130*B4+C130*C4+D130*D4+E130*E4+F130*F4)/SUM(B4:F4)</f>
        <v>0.0736430028454362</v>
      </c>
    </row>
    <row r="131" spans="1:9" ht="12.75">
      <c r="A131" t="s">
        <v>90</v>
      </c>
      <c r="B131">
        <f>B91*10000/B62</f>
        <v>0.03284216816585468</v>
      </c>
      <c r="C131">
        <f>C91*10000/C62</f>
        <v>-0.013222216609066547</v>
      </c>
      <c r="D131">
        <f>D91*10000/D62</f>
        <v>0.003996317783670589</v>
      </c>
      <c r="E131">
        <f>E91*10000/E62</f>
        <v>0.017385808351781898</v>
      </c>
      <c r="F131">
        <f>F91*10000/F62</f>
        <v>0.06924028629071632</v>
      </c>
      <c r="G131">
        <f>AVERAGE(C131:E131)</f>
        <v>0.002719969842128646</v>
      </c>
      <c r="H131">
        <f>STDEV(C131:E131)</f>
        <v>0.015343878129465482</v>
      </c>
      <c r="I131">
        <f>(B131*B4+C131*C4+D131*D4+E131*E4+F131*F4)/SUM(B4:F4)</f>
        <v>0.015949491790392727</v>
      </c>
    </row>
    <row r="132" spans="1:9" ht="12.75">
      <c r="A132" t="s">
        <v>91</v>
      </c>
      <c r="B132">
        <f>B92*10000/B62</f>
        <v>0.01090902419885356</v>
      </c>
      <c r="C132">
        <f>C92*10000/C62</f>
        <v>0.019739190729549983</v>
      </c>
      <c r="D132">
        <f>D92*10000/D62</f>
        <v>-0.004892921339908332</v>
      </c>
      <c r="E132">
        <f>E92*10000/E62</f>
        <v>0.022223033670580938</v>
      </c>
      <c r="F132">
        <f>F92*10000/F62</f>
        <v>0.007307969533276141</v>
      </c>
      <c r="G132">
        <f>AVERAGE(C132:E132)</f>
        <v>0.01235643435340753</v>
      </c>
      <c r="H132">
        <f>STDEV(C132:E132)</f>
        <v>0.014989915704059963</v>
      </c>
      <c r="I132">
        <f>(B132*B4+C132*C4+D132*D4+E132*E4+F132*F4)/SUM(B4:F4)</f>
        <v>0.011473826497780167</v>
      </c>
    </row>
    <row r="133" spans="1:9" ht="12.75">
      <c r="A133" t="s">
        <v>92</v>
      </c>
      <c r="B133">
        <f>B93*10000/B62</f>
        <v>0.12000784975547059</v>
      </c>
      <c r="C133">
        <f>C93*10000/C62</f>
        <v>0.10541274185420421</v>
      </c>
      <c r="D133">
        <f>D93*10000/D62</f>
        <v>0.1056146512150041</v>
      </c>
      <c r="E133">
        <f>E93*10000/E62</f>
        <v>0.12520197631683633</v>
      </c>
      <c r="F133">
        <f>F93*10000/F62</f>
        <v>0.09962763423121664</v>
      </c>
      <c r="G133">
        <f>AVERAGE(C133:E133)</f>
        <v>0.11207645646201488</v>
      </c>
      <c r="H133">
        <f>STDEV(C133:E133)</f>
        <v>0.011367481930576248</v>
      </c>
      <c r="I133">
        <f>(B133*B4+C133*C4+D133*D4+E133*E4+F133*F4)/SUM(B4:F4)</f>
        <v>0.11156852517258867</v>
      </c>
    </row>
    <row r="134" spans="1:9" ht="12.75">
      <c r="A134" t="s">
        <v>93</v>
      </c>
      <c r="B134">
        <f>B94*10000/B62</f>
        <v>-0.0019658594210338613</v>
      </c>
      <c r="C134">
        <f>C94*10000/C62</f>
        <v>0.0015431798786297978</v>
      </c>
      <c r="D134">
        <f>D94*10000/D62</f>
        <v>-0.0009656008898374585</v>
      </c>
      <c r="E134">
        <f>E94*10000/E62</f>
        <v>-0.0019731983860289026</v>
      </c>
      <c r="F134">
        <f>F94*10000/F62</f>
        <v>-0.03269159492150095</v>
      </c>
      <c r="G134">
        <f>AVERAGE(C134:E134)</f>
        <v>-0.0004652064657455211</v>
      </c>
      <c r="H134">
        <f>STDEV(C134:E134)</f>
        <v>0.0018108078196726895</v>
      </c>
      <c r="I134">
        <f>(B134*B4+C134*C4+D134*D4+E134*E4+F134*F4)/SUM(B4:F4)</f>
        <v>-0.004974705240194573</v>
      </c>
    </row>
    <row r="135" spans="1:9" ht="12.75">
      <c r="A135" t="s">
        <v>94</v>
      </c>
      <c r="B135">
        <f>B95*10000/B62</f>
        <v>-0.00013650116320910687</v>
      </c>
      <c r="C135">
        <f>C95*10000/C62</f>
        <v>-0.001183536115661483</v>
      </c>
      <c r="D135">
        <f>D95*10000/D62</f>
        <v>-0.002277812427387414</v>
      </c>
      <c r="E135">
        <f>E95*10000/E62</f>
        <v>-0.002253379845045653</v>
      </c>
      <c r="F135">
        <f>F95*10000/F62</f>
        <v>0.005569483477617997</v>
      </c>
      <c r="G135">
        <f>AVERAGE(C135:E135)</f>
        <v>-0.0019049094626981834</v>
      </c>
      <c r="H135">
        <f>STDEV(C135:E135)</f>
        <v>0.0006248470749960909</v>
      </c>
      <c r="I135">
        <f>(B135*B4+C135*C4+D135*D4+E135*E4+F135*F4)/SUM(B4:F4)</f>
        <v>-0.0006527139975599598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2005-02-17T10:49:32Z</cp:lastPrinted>
  <dcterms:created xsi:type="dcterms:W3CDTF">2005-02-17T10:49:32Z</dcterms:created>
  <dcterms:modified xsi:type="dcterms:W3CDTF">2005-02-17T11:12:16Z</dcterms:modified>
  <cp:category/>
  <cp:version/>
  <cp:contentType/>
  <cp:contentStatus/>
</cp:coreProperties>
</file>