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<sst xmlns="http://schemas.openxmlformats.org/spreadsheetml/2006/main" count="204" uniqueCount="98">
  <si>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17/02/2005       08:34:43</t>
  </si>
  <si>
    <t>LISSNER</t>
  </si>
  <si>
    <t>HCMQAP495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</si>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</sst>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-0.003762</v>
      </c>
      <c r="D4" s="12">
        <v>-0.00376</v>
      </c>
      <c r="E4" s="12">
        <v>-0.003762</v>
      </c>
      <c r="F4" s="24">
        <v>-0.002089</v>
      </c>
      <c r="G4" s="34">
        <v>-0.011724</v>
      </c>
    </row>
    <row r="5" spans="1:7" ht="12.75" thickBot="1">
      <c r="A5" s="44" t="s">
        <v>13</v>
      </c>
      <c r="B5" s="45">
        <v>2.211546</v>
      </c>
      <c r="C5" s="46">
        <v>2.602155</v>
      </c>
      <c r="D5" s="46">
        <v>1.816228</v>
      </c>
      <c r="E5" s="46">
        <v>-2.862783</v>
      </c>
      <c r="F5" s="47">
        <v>-5.138599</v>
      </c>
      <c r="G5" s="48">
        <v>4.213957</v>
      </c>
    </row>
    <row r="6" spans="1:7" ht="12.75" thickTop="1">
      <c r="A6" s="6" t="s">
        <v>14</v>
      </c>
      <c r="B6" s="39">
        <v>-80.09877</v>
      </c>
      <c r="C6" s="40">
        <v>38.59097</v>
      </c>
      <c r="D6" s="40">
        <v>5.85536</v>
      </c>
      <c r="E6" s="40">
        <v>4.75336</v>
      </c>
      <c r="F6" s="41">
        <v>-1.951989</v>
      </c>
      <c r="G6" s="42">
        <v>-0.003449365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-3.725673</v>
      </c>
      <c r="C8" s="13">
        <v>1.489113</v>
      </c>
      <c r="D8" s="13">
        <v>1.301283</v>
      </c>
      <c r="E8" s="13">
        <v>2.097003</v>
      </c>
      <c r="F8" s="25">
        <v>-3.742899</v>
      </c>
      <c r="G8" s="35">
        <v>0.1372257</v>
      </c>
    </row>
    <row r="9" spans="1:7" ht="12">
      <c r="A9" s="20" t="s">
        <v>17</v>
      </c>
      <c r="B9" s="29">
        <v>0.1668698</v>
      </c>
      <c r="C9" s="13">
        <v>1.254527</v>
      </c>
      <c r="D9" s="13">
        <v>0.7827788</v>
      </c>
      <c r="E9" s="13">
        <v>0.3523641</v>
      </c>
      <c r="F9" s="25">
        <v>-0.3058757</v>
      </c>
      <c r="G9" s="35">
        <v>0.5583074</v>
      </c>
    </row>
    <row r="10" spans="1:7" ht="12">
      <c r="A10" s="20" t="s">
        <v>18</v>
      </c>
      <c r="B10" s="29">
        <v>0.4455532</v>
      </c>
      <c r="C10" s="13">
        <v>0.07216022</v>
      </c>
      <c r="D10" s="13">
        <v>-0.629844</v>
      </c>
      <c r="E10" s="13">
        <v>-1.02638</v>
      </c>
      <c r="F10" s="25">
        <v>-0.1538132</v>
      </c>
      <c r="G10" s="35">
        <v>-0.337241</v>
      </c>
    </row>
    <row r="11" spans="1:7" ht="12">
      <c r="A11" s="21" t="s">
        <v>19</v>
      </c>
      <c r="B11" s="31">
        <v>3.319154</v>
      </c>
      <c r="C11" s="15">
        <v>2.04441</v>
      </c>
      <c r="D11" s="15">
        <v>2.696841</v>
      </c>
      <c r="E11" s="15">
        <v>1.568976</v>
      </c>
      <c r="F11" s="27">
        <v>14.1805</v>
      </c>
      <c r="G11" s="37">
        <v>3.89272</v>
      </c>
    </row>
    <row r="12" spans="1:7" ht="12">
      <c r="A12" s="20" t="s">
        <v>20</v>
      </c>
      <c r="B12" s="29">
        <v>-0.2490163</v>
      </c>
      <c r="C12" s="13">
        <v>0.05466596</v>
      </c>
      <c r="D12" s="13">
        <v>0.03807842</v>
      </c>
      <c r="E12" s="13">
        <v>-0.06220445</v>
      </c>
      <c r="F12" s="25">
        <v>-0.06369419</v>
      </c>
      <c r="G12" s="35">
        <v>-0.0371514</v>
      </c>
    </row>
    <row r="13" spans="1:7" ht="12">
      <c r="A13" s="20" t="s">
        <v>21</v>
      </c>
      <c r="B13" s="29">
        <v>-0.02460979</v>
      </c>
      <c r="C13" s="13">
        <v>0.3133696</v>
      </c>
      <c r="D13" s="13">
        <v>-0.0210584</v>
      </c>
      <c r="E13" s="13">
        <v>-0.2343627</v>
      </c>
      <c r="F13" s="25">
        <v>-0.2743662</v>
      </c>
      <c r="G13" s="35">
        <v>-0.02624662</v>
      </c>
    </row>
    <row r="14" spans="1:7" ht="12">
      <c r="A14" s="20" t="s">
        <v>22</v>
      </c>
      <c r="B14" s="29">
        <v>0.1600655</v>
      </c>
      <c r="C14" s="13">
        <v>-0.01213025</v>
      </c>
      <c r="D14" s="13">
        <v>-0.08627891</v>
      </c>
      <c r="E14" s="13">
        <v>-0.05943964</v>
      </c>
      <c r="F14" s="25">
        <v>0.1014948</v>
      </c>
      <c r="G14" s="35">
        <v>-0.001266209</v>
      </c>
    </row>
    <row r="15" spans="1:7" ht="12">
      <c r="A15" s="21" t="s">
        <v>23</v>
      </c>
      <c r="B15" s="31">
        <v>-0.3997865</v>
      </c>
      <c r="C15" s="15">
        <v>-0.1475423</v>
      </c>
      <c r="D15" s="15">
        <v>-0.1078781</v>
      </c>
      <c r="E15" s="15">
        <v>-0.2318355</v>
      </c>
      <c r="F15" s="27">
        <v>-0.4651277</v>
      </c>
      <c r="G15" s="37">
        <v>-0.2371803</v>
      </c>
    </row>
    <row r="16" spans="1:7" ht="12">
      <c r="A16" s="20" t="s">
        <v>24</v>
      </c>
      <c r="B16" s="29">
        <v>-0.06561716</v>
      </c>
      <c r="C16" s="13">
        <v>-0.003174778</v>
      </c>
      <c r="D16" s="13">
        <v>0.001572092</v>
      </c>
      <c r="E16" s="13">
        <v>0.002407553</v>
      </c>
      <c r="F16" s="25">
        <v>-0.01983093</v>
      </c>
      <c r="G16" s="35">
        <v>-0.01194198</v>
      </c>
    </row>
    <row r="17" spans="1:7" ht="12">
      <c r="A17" s="20" t="s">
        <v>25</v>
      </c>
      <c r="B17" s="29">
        <v>-0.059635</v>
      </c>
      <c r="C17" s="13">
        <v>-0.06560241</v>
      </c>
      <c r="D17" s="13">
        <v>-0.04662981</v>
      </c>
      <c r="E17" s="13">
        <v>-0.03383726</v>
      </c>
      <c r="F17" s="25">
        <v>-0.05569289</v>
      </c>
      <c r="G17" s="35">
        <v>-0.05120466</v>
      </c>
    </row>
    <row r="18" spans="1:7" ht="12">
      <c r="A18" s="20" t="s">
        <v>26</v>
      </c>
      <c r="B18" s="29">
        <v>0.05774246</v>
      </c>
      <c r="C18" s="13">
        <v>0.00671659</v>
      </c>
      <c r="D18" s="13">
        <v>0.03266106</v>
      </c>
      <c r="E18" s="13">
        <v>0.03560487</v>
      </c>
      <c r="F18" s="25">
        <v>-0.00368443</v>
      </c>
      <c r="G18" s="35">
        <v>0.02590894</v>
      </c>
    </row>
    <row r="19" spans="1:7" ht="12">
      <c r="A19" s="21" t="s">
        <v>27</v>
      </c>
      <c r="B19" s="31">
        <v>-0.2145906</v>
      </c>
      <c r="C19" s="15">
        <v>-0.1922088</v>
      </c>
      <c r="D19" s="15">
        <v>-0.2089196</v>
      </c>
      <c r="E19" s="15">
        <v>-0.1983924</v>
      </c>
      <c r="F19" s="27">
        <v>-0.1598533</v>
      </c>
      <c r="G19" s="37">
        <v>-0.19663</v>
      </c>
    </row>
    <row r="20" spans="1:7" ht="12.75" thickBot="1">
      <c r="A20" s="44" t="s">
        <v>28</v>
      </c>
      <c r="B20" s="45">
        <v>0.002168143</v>
      </c>
      <c r="C20" s="46">
        <v>0.0002881599</v>
      </c>
      <c r="D20" s="46">
        <v>0.005442022</v>
      </c>
      <c r="E20" s="46">
        <v>0.004382856</v>
      </c>
      <c r="F20" s="47">
        <v>0.002352873</v>
      </c>
      <c r="G20" s="48">
        <v>0.003060224</v>
      </c>
    </row>
    <row r="21" spans="1:7" ht="12.75" thickTop="1">
      <c r="A21" s="6" t="s">
        <v>29</v>
      </c>
      <c r="B21" s="39">
        <v>-93.18306</v>
      </c>
      <c r="C21" s="40">
        <v>44.11065</v>
      </c>
      <c r="D21" s="40">
        <v>21.25499</v>
      </c>
      <c r="E21" s="40">
        <v>7.236118</v>
      </c>
      <c r="F21" s="41">
        <v>-29.8342</v>
      </c>
      <c r="G21" s="43">
        <v>0.009204941</v>
      </c>
    </row>
    <row r="22" spans="1:7" ht="12">
      <c r="A22" s="20" t="s">
        <v>30</v>
      </c>
      <c r="B22" s="29">
        <v>44.2312</v>
      </c>
      <c r="C22" s="13">
        <v>52.04357</v>
      </c>
      <c r="D22" s="13">
        <v>36.32471</v>
      </c>
      <c r="E22" s="13">
        <v>-57.25628</v>
      </c>
      <c r="F22" s="25">
        <v>-102.7756</v>
      </c>
      <c r="G22" s="36">
        <v>0</v>
      </c>
    </row>
    <row r="23" spans="1:7" ht="12">
      <c r="A23" s="20" t="s">
        <v>31</v>
      </c>
      <c r="B23" s="29">
        <v>2.380983</v>
      </c>
      <c r="C23" s="13">
        <v>1.115545</v>
      </c>
      <c r="D23" s="13">
        <v>0.7230681</v>
      </c>
      <c r="E23" s="13">
        <v>1.839819</v>
      </c>
      <c r="F23" s="25">
        <v>6.6973</v>
      </c>
      <c r="G23" s="35">
        <v>2.124142</v>
      </c>
    </row>
    <row r="24" spans="1:7" ht="12">
      <c r="A24" s="20" t="s">
        <v>32</v>
      </c>
      <c r="B24" s="29">
        <v>0.7424217</v>
      </c>
      <c r="C24" s="13">
        <v>1.419028</v>
      </c>
      <c r="D24" s="13">
        <v>3.201806</v>
      </c>
      <c r="E24" s="13">
        <v>2.972522</v>
      </c>
      <c r="F24" s="25">
        <v>5.551487</v>
      </c>
      <c r="G24" s="35">
        <v>2.675913</v>
      </c>
    </row>
    <row r="25" spans="1:7" ht="12">
      <c r="A25" s="20" t="s">
        <v>33</v>
      </c>
      <c r="B25" s="29">
        <v>0.1278875</v>
      </c>
      <c r="C25" s="13">
        <v>-0.1589609</v>
      </c>
      <c r="D25" s="13">
        <v>-0.3012909</v>
      </c>
      <c r="E25" s="13">
        <v>-0.2482921</v>
      </c>
      <c r="F25" s="25">
        <v>-0.3846405</v>
      </c>
      <c r="G25" s="35">
        <v>-0.2033538</v>
      </c>
    </row>
    <row r="26" spans="1:7" ht="12">
      <c r="A26" s="21" t="s">
        <v>34</v>
      </c>
      <c r="B26" s="31">
        <v>1.048315</v>
      </c>
      <c r="C26" s="15">
        <v>1.206746</v>
      </c>
      <c r="D26" s="15">
        <v>1.181864</v>
      </c>
      <c r="E26" s="15">
        <v>0.2603486</v>
      </c>
      <c r="F26" s="27">
        <v>1.358017</v>
      </c>
      <c r="G26" s="37">
        <v>0.9701578</v>
      </c>
    </row>
    <row r="27" spans="1:7" ht="12">
      <c r="A27" s="20" t="s">
        <v>35</v>
      </c>
      <c r="B27" s="29">
        <v>0.2608871</v>
      </c>
      <c r="C27" s="13">
        <v>0.1958911</v>
      </c>
      <c r="D27" s="13">
        <v>0.2824278</v>
      </c>
      <c r="E27" s="13">
        <v>0.584165</v>
      </c>
      <c r="F27" s="25">
        <v>0.4901543</v>
      </c>
      <c r="G27" s="35">
        <v>0.3588508</v>
      </c>
    </row>
    <row r="28" spans="1:7" ht="12">
      <c r="A28" s="20" t="s">
        <v>36</v>
      </c>
      <c r="B28" s="29">
        <v>0.3910227</v>
      </c>
      <c r="C28" s="13">
        <v>0.2878419</v>
      </c>
      <c r="D28" s="13">
        <v>0.118936</v>
      </c>
      <c r="E28" s="13">
        <v>0.2400937</v>
      </c>
      <c r="F28" s="25">
        <v>0.5085636</v>
      </c>
      <c r="G28" s="35">
        <v>0.2801362</v>
      </c>
    </row>
    <row r="29" spans="1:7" ht="12">
      <c r="A29" s="20" t="s">
        <v>37</v>
      </c>
      <c r="B29" s="29">
        <v>0.05938821</v>
      </c>
      <c r="C29" s="13">
        <v>0.07055321</v>
      </c>
      <c r="D29" s="13">
        <v>0.08159524</v>
      </c>
      <c r="E29" s="13">
        <v>0.02698957</v>
      </c>
      <c r="F29" s="25">
        <v>0.04054966</v>
      </c>
      <c r="G29" s="35">
        <v>0.05710341</v>
      </c>
    </row>
    <row r="30" spans="1:7" ht="12">
      <c r="A30" s="21" t="s">
        <v>38</v>
      </c>
      <c r="B30" s="31">
        <v>0.1618572</v>
      </c>
      <c r="C30" s="15">
        <v>0.1507134</v>
      </c>
      <c r="D30" s="15">
        <v>0.1806771</v>
      </c>
      <c r="E30" s="15">
        <v>-0.03108819</v>
      </c>
      <c r="F30" s="27">
        <v>0.1612624</v>
      </c>
      <c r="G30" s="37">
        <v>0.1172113</v>
      </c>
    </row>
    <row r="31" spans="1:7" ht="12">
      <c r="A31" s="20" t="s">
        <v>39</v>
      </c>
      <c r="B31" s="29">
        <v>-0.02577457</v>
      </c>
      <c r="C31" s="13">
        <v>0.03193908</v>
      </c>
      <c r="D31" s="13">
        <v>0.02742261</v>
      </c>
      <c r="E31" s="13">
        <v>0.03068742</v>
      </c>
      <c r="F31" s="25">
        <v>0.02989164</v>
      </c>
      <c r="G31" s="35">
        <v>0.02193405</v>
      </c>
    </row>
    <row r="32" spans="1:7" ht="12">
      <c r="A32" s="20" t="s">
        <v>40</v>
      </c>
      <c r="B32" s="29">
        <v>0.07538599</v>
      </c>
      <c r="C32" s="13">
        <v>0.06937744</v>
      </c>
      <c r="D32" s="13">
        <v>0.01316082</v>
      </c>
      <c r="E32" s="13">
        <v>0.0327998</v>
      </c>
      <c r="F32" s="25">
        <v>0.03841271</v>
      </c>
      <c r="G32" s="35">
        <v>0.04379057</v>
      </c>
    </row>
    <row r="33" spans="1:7" ht="12">
      <c r="A33" s="20" t="s">
        <v>41</v>
      </c>
      <c r="B33" s="29">
        <v>0.1592177</v>
      </c>
      <c r="C33" s="13">
        <v>0.1128872</v>
      </c>
      <c r="D33" s="13">
        <v>0.1254533</v>
      </c>
      <c r="E33" s="13">
        <v>0.1335244</v>
      </c>
      <c r="F33" s="25">
        <v>0.117926</v>
      </c>
      <c r="G33" s="35">
        <v>0.1282454</v>
      </c>
    </row>
    <row r="34" spans="1:7" ht="12">
      <c r="A34" s="21" t="s">
        <v>42</v>
      </c>
      <c r="B34" s="31">
        <v>-0.005588498</v>
      </c>
      <c r="C34" s="15">
        <v>0.004289095</v>
      </c>
      <c r="D34" s="15">
        <v>0.00235459</v>
      </c>
      <c r="E34" s="15">
        <v>-0.003924752</v>
      </c>
      <c r="F34" s="27">
        <v>-0.03322242</v>
      </c>
      <c r="G34" s="37">
        <v>-0.004572285</v>
      </c>
    </row>
    <row r="35" spans="1:7" ht="12.75" thickBot="1">
      <c r="A35" s="22" t="s">
        <v>43</v>
      </c>
      <c r="B35" s="32">
        <v>-0.006500534</v>
      </c>
      <c r="C35" s="16">
        <v>0.002651809</v>
      </c>
      <c r="D35" s="16">
        <v>-0.004189824</v>
      </c>
      <c r="E35" s="16">
        <v>-0.01449293</v>
      </c>
      <c r="F35" s="28">
        <v>-0.002077246</v>
      </c>
      <c r="G35" s="38">
        <v>-0.005074856</v>
      </c>
    </row>
    <row r="36" spans="1:7" ht="12">
      <c r="A36" s="4" t="s">
        <v>44</v>
      </c>
      <c r="B36" s="3">
        <v>19.88831</v>
      </c>
      <c r="C36" s="3">
        <v>19.89136</v>
      </c>
      <c r="D36" s="3">
        <v>19.90357</v>
      </c>
      <c r="E36" s="3">
        <v>19.90662</v>
      </c>
      <c r="F36" s="3">
        <v>19.91882</v>
      </c>
      <c r="G36" s="3"/>
    </row>
    <row r="37" spans="1:6" ht="12">
      <c r="A37" s="4" t="s">
        <v>45</v>
      </c>
      <c r="B37" s="2">
        <v>0.3519694</v>
      </c>
      <c r="C37" s="2">
        <v>0.3367106</v>
      </c>
      <c r="D37" s="2">
        <v>0.3316244</v>
      </c>
      <c r="E37" s="2">
        <v>0.3295899</v>
      </c>
      <c r="F37" s="2">
        <v>0.3306071</v>
      </c>
    </row>
    <row r="38" spans="1:7" ht="12">
      <c r="A38" s="4" t="s">
        <v>53</v>
      </c>
      <c r="B38" s="2">
        <v>0.0001368659</v>
      </c>
      <c r="C38" s="2">
        <v>-6.599312E-05</v>
      </c>
      <c r="D38" s="2">
        <v>-1.008523E-05</v>
      </c>
      <c r="E38" s="2">
        <v>0</v>
      </c>
      <c r="F38" s="2">
        <v>0</v>
      </c>
      <c r="G38" s="2">
        <v>0.0002846942</v>
      </c>
    </row>
    <row r="39" spans="1:7" ht="12.75" thickBot="1">
      <c r="A39" s="4" t="s">
        <v>54</v>
      </c>
      <c r="B39" s="2">
        <v>0.0001578058</v>
      </c>
      <c r="C39" s="2">
        <v>-7.464466E-05</v>
      </c>
      <c r="D39" s="2">
        <v>-3.609684E-05</v>
      </c>
      <c r="E39" s="2">
        <v>-1.234726E-05</v>
      </c>
      <c r="F39" s="2">
        <v>5.074688E-05</v>
      </c>
      <c r="G39" s="2">
        <v>0.001121833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3.116843</v>
      </c>
      <c r="F40" s="17" t="s">
        <v>48</v>
      </c>
      <c r="G40" s="8">
        <v>55.142875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0.003762</v>
      </c>
      <c r="D4">
        <v>0.00376</v>
      </c>
      <c r="E4">
        <v>0.003762</v>
      </c>
      <c r="F4">
        <v>0.002089</v>
      </c>
      <c r="G4">
        <v>0.011724</v>
      </c>
    </row>
    <row r="5" spans="1:7" ht="12.75">
      <c r="A5" t="s">
        <v>13</v>
      </c>
      <c r="B5">
        <v>2.211546</v>
      </c>
      <c r="C5">
        <v>2.602155</v>
      </c>
      <c r="D5">
        <v>1.816228</v>
      </c>
      <c r="E5">
        <v>-2.862783</v>
      </c>
      <c r="F5">
        <v>-5.138599</v>
      </c>
      <c r="G5">
        <v>4.213957</v>
      </c>
    </row>
    <row r="6" spans="1:7" ht="12.75">
      <c r="A6" t="s">
        <v>14</v>
      </c>
      <c r="B6" s="49">
        <v>-80.09877</v>
      </c>
      <c r="C6" s="49">
        <v>38.59097</v>
      </c>
      <c r="D6" s="49">
        <v>5.85536</v>
      </c>
      <c r="E6" s="49">
        <v>4.75336</v>
      </c>
      <c r="F6" s="49">
        <v>-1.951989</v>
      </c>
      <c r="G6" s="49">
        <v>-0.003449365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-3.725673</v>
      </c>
      <c r="C8" s="49">
        <v>1.489113</v>
      </c>
      <c r="D8" s="49">
        <v>1.301283</v>
      </c>
      <c r="E8" s="49">
        <v>2.097003</v>
      </c>
      <c r="F8" s="49">
        <v>-3.742899</v>
      </c>
      <c r="G8" s="49">
        <v>0.1372257</v>
      </c>
    </row>
    <row r="9" spans="1:7" ht="12.75">
      <c r="A9" t="s">
        <v>17</v>
      </c>
      <c r="B9" s="49">
        <v>0.1668698</v>
      </c>
      <c r="C9" s="49">
        <v>1.254527</v>
      </c>
      <c r="D9" s="49">
        <v>0.7827788</v>
      </c>
      <c r="E9" s="49">
        <v>0.3523641</v>
      </c>
      <c r="F9" s="49">
        <v>-0.3058757</v>
      </c>
      <c r="G9" s="49">
        <v>0.5583074</v>
      </c>
    </row>
    <row r="10" spans="1:7" ht="12.75">
      <c r="A10" t="s">
        <v>18</v>
      </c>
      <c r="B10" s="49">
        <v>0.4455532</v>
      </c>
      <c r="C10" s="49">
        <v>0.07216022</v>
      </c>
      <c r="D10" s="49">
        <v>-0.629844</v>
      </c>
      <c r="E10" s="49">
        <v>-1.02638</v>
      </c>
      <c r="F10" s="49">
        <v>-0.1538132</v>
      </c>
      <c r="G10" s="49">
        <v>-0.337241</v>
      </c>
    </row>
    <row r="11" spans="1:7" ht="12.75">
      <c r="A11" t="s">
        <v>19</v>
      </c>
      <c r="B11" s="49">
        <v>3.319154</v>
      </c>
      <c r="C11" s="49">
        <v>2.04441</v>
      </c>
      <c r="D11" s="49">
        <v>2.696841</v>
      </c>
      <c r="E11" s="49">
        <v>1.568976</v>
      </c>
      <c r="F11" s="49">
        <v>14.1805</v>
      </c>
      <c r="G11" s="49">
        <v>3.89272</v>
      </c>
    </row>
    <row r="12" spans="1:7" ht="12.75">
      <c r="A12" t="s">
        <v>20</v>
      </c>
      <c r="B12" s="49">
        <v>-0.2490163</v>
      </c>
      <c r="C12" s="49">
        <v>0.05466596</v>
      </c>
      <c r="D12" s="49">
        <v>0.03807842</v>
      </c>
      <c r="E12" s="49">
        <v>-0.06220445</v>
      </c>
      <c r="F12" s="49">
        <v>-0.06369419</v>
      </c>
      <c r="G12" s="49">
        <v>-0.0371514</v>
      </c>
    </row>
    <row r="13" spans="1:7" ht="12.75">
      <c r="A13" t="s">
        <v>21</v>
      </c>
      <c r="B13" s="49">
        <v>-0.02460979</v>
      </c>
      <c r="C13" s="49">
        <v>0.3133696</v>
      </c>
      <c r="D13" s="49">
        <v>-0.0210584</v>
      </c>
      <c r="E13" s="49">
        <v>-0.2343627</v>
      </c>
      <c r="F13" s="49">
        <v>-0.2743662</v>
      </c>
      <c r="G13" s="49">
        <v>-0.02624662</v>
      </c>
    </row>
    <row r="14" spans="1:7" ht="12.75">
      <c r="A14" t="s">
        <v>22</v>
      </c>
      <c r="B14" s="49">
        <v>0.1600655</v>
      </c>
      <c r="C14" s="49">
        <v>-0.01213025</v>
      </c>
      <c r="D14" s="49">
        <v>-0.08627891</v>
      </c>
      <c r="E14" s="49">
        <v>-0.05943964</v>
      </c>
      <c r="F14" s="49">
        <v>0.1014948</v>
      </c>
      <c r="G14" s="49">
        <v>-0.001266209</v>
      </c>
    </row>
    <row r="15" spans="1:7" ht="12.75">
      <c r="A15" t="s">
        <v>23</v>
      </c>
      <c r="B15" s="49">
        <v>-0.3997865</v>
      </c>
      <c r="C15" s="49">
        <v>-0.1475423</v>
      </c>
      <c r="D15" s="49">
        <v>-0.1078781</v>
      </c>
      <c r="E15" s="49">
        <v>-0.2318355</v>
      </c>
      <c r="F15" s="49">
        <v>-0.4651277</v>
      </c>
      <c r="G15" s="49">
        <v>-0.2371803</v>
      </c>
    </row>
    <row r="16" spans="1:7" ht="12.75">
      <c r="A16" t="s">
        <v>24</v>
      </c>
      <c r="B16" s="49">
        <v>-0.06561716</v>
      </c>
      <c r="C16" s="49">
        <v>-0.003174778</v>
      </c>
      <c r="D16" s="49">
        <v>0.001572092</v>
      </c>
      <c r="E16" s="49">
        <v>0.002407553</v>
      </c>
      <c r="F16" s="49">
        <v>-0.01983093</v>
      </c>
      <c r="G16" s="49">
        <v>-0.01194198</v>
      </c>
    </row>
    <row r="17" spans="1:7" ht="12.75">
      <c r="A17" t="s">
        <v>25</v>
      </c>
      <c r="B17" s="49">
        <v>-0.059635</v>
      </c>
      <c r="C17" s="49">
        <v>-0.06560241</v>
      </c>
      <c r="D17" s="49">
        <v>-0.04662981</v>
      </c>
      <c r="E17" s="49">
        <v>-0.03383726</v>
      </c>
      <c r="F17" s="49">
        <v>-0.05569289</v>
      </c>
      <c r="G17" s="49">
        <v>-0.05120466</v>
      </c>
    </row>
    <row r="18" spans="1:7" ht="12.75">
      <c r="A18" t="s">
        <v>26</v>
      </c>
      <c r="B18" s="49">
        <v>0.05774246</v>
      </c>
      <c r="C18" s="49">
        <v>0.00671659</v>
      </c>
      <c r="D18" s="49">
        <v>0.03266106</v>
      </c>
      <c r="E18" s="49">
        <v>0.03560487</v>
      </c>
      <c r="F18" s="49">
        <v>-0.00368443</v>
      </c>
      <c r="G18" s="49">
        <v>0.02590894</v>
      </c>
    </row>
    <row r="19" spans="1:7" ht="12.75">
      <c r="A19" t="s">
        <v>27</v>
      </c>
      <c r="B19" s="49">
        <v>-0.2145906</v>
      </c>
      <c r="C19" s="49">
        <v>-0.1922088</v>
      </c>
      <c r="D19" s="49">
        <v>-0.2089196</v>
      </c>
      <c r="E19" s="49">
        <v>-0.1983924</v>
      </c>
      <c r="F19" s="49">
        <v>-0.1598533</v>
      </c>
      <c r="G19" s="49">
        <v>-0.19663</v>
      </c>
    </row>
    <row r="20" spans="1:7" ht="12.75">
      <c r="A20" t="s">
        <v>28</v>
      </c>
      <c r="B20" s="49">
        <v>0.002168143</v>
      </c>
      <c r="C20" s="49">
        <v>0.0002881599</v>
      </c>
      <c r="D20" s="49">
        <v>0.005442022</v>
      </c>
      <c r="E20" s="49">
        <v>0.004382856</v>
      </c>
      <c r="F20" s="49">
        <v>0.002352873</v>
      </c>
      <c r="G20" s="49">
        <v>0.003060224</v>
      </c>
    </row>
    <row r="21" spans="1:7" ht="12.75">
      <c r="A21" t="s">
        <v>29</v>
      </c>
      <c r="B21" s="49">
        <v>-93.18306</v>
      </c>
      <c r="C21" s="49">
        <v>44.11065</v>
      </c>
      <c r="D21" s="49">
        <v>21.25499</v>
      </c>
      <c r="E21" s="49">
        <v>7.236118</v>
      </c>
      <c r="F21" s="49">
        <v>-29.8342</v>
      </c>
      <c r="G21" s="49">
        <v>0.009204941</v>
      </c>
    </row>
    <row r="22" spans="1:7" ht="12.75">
      <c r="A22" t="s">
        <v>30</v>
      </c>
      <c r="B22" s="49">
        <v>44.2312</v>
      </c>
      <c r="C22" s="49">
        <v>52.04357</v>
      </c>
      <c r="D22" s="49">
        <v>36.32471</v>
      </c>
      <c r="E22" s="49">
        <v>-57.25628</v>
      </c>
      <c r="F22" s="49">
        <v>-102.7756</v>
      </c>
      <c r="G22" s="49">
        <v>0</v>
      </c>
    </row>
    <row r="23" spans="1:7" ht="12.75">
      <c r="A23" t="s">
        <v>31</v>
      </c>
      <c r="B23" s="49">
        <v>2.380983</v>
      </c>
      <c r="C23" s="49">
        <v>1.115545</v>
      </c>
      <c r="D23" s="49">
        <v>0.7230681</v>
      </c>
      <c r="E23" s="49">
        <v>1.839819</v>
      </c>
      <c r="F23" s="49">
        <v>6.6973</v>
      </c>
      <c r="G23" s="49">
        <v>2.124142</v>
      </c>
    </row>
    <row r="24" spans="1:7" ht="12.75">
      <c r="A24" t="s">
        <v>32</v>
      </c>
      <c r="B24" s="49">
        <v>0.7424217</v>
      </c>
      <c r="C24" s="49">
        <v>1.419028</v>
      </c>
      <c r="D24" s="49">
        <v>3.201806</v>
      </c>
      <c r="E24" s="49">
        <v>2.972522</v>
      </c>
      <c r="F24" s="49">
        <v>5.551487</v>
      </c>
      <c r="G24" s="49">
        <v>2.675913</v>
      </c>
    </row>
    <row r="25" spans="1:7" ht="12.75">
      <c r="A25" t="s">
        <v>33</v>
      </c>
      <c r="B25" s="49">
        <v>0.1278875</v>
      </c>
      <c r="C25" s="49">
        <v>-0.1589609</v>
      </c>
      <c r="D25" s="49">
        <v>-0.3012909</v>
      </c>
      <c r="E25" s="49">
        <v>-0.2482921</v>
      </c>
      <c r="F25" s="49">
        <v>-0.3846405</v>
      </c>
      <c r="G25" s="49">
        <v>-0.2033538</v>
      </c>
    </row>
    <row r="26" spans="1:7" ht="12.75">
      <c r="A26" t="s">
        <v>34</v>
      </c>
      <c r="B26" s="49">
        <v>1.048315</v>
      </c>
      <c r="C26" s="49">
        <v>1.206746</v>
      </c>
      <c r="D26" s="49">
        <v>1.181864</v>
      </c>
      <c r="E26" s="49">
        <v>0.2603486</v>
      </c>
      <c r="F26" s="49">
        <v>1.358017</v>
      </c>
      <c r="G26" s="49">
        <v>0.9701578</v>
      </c>
    </row>
    <row r="27" spans="1:7" ht="12.75">
      <c r="A27" t="s">
        <v>35</v>
      </c>
      <c r="B27" s="49">
        <v>0.2608871</v>
      </c>
      <c r="C27" s="49">
        <v>0.1958911</v>
      </c>
      <c r="D27" s="49">
        <v>0.2824278</v>
      </c>
      <c r="E27" s="49">
        <v>0.584165</v>
      </c>
      <c r="F27" s="49">
        <v>0.4901543</v>
      </c>
      <c r="G27" s="49">
        <v>0.3588508</v>
      </c>
    </row>
    <row r="28" spans="1:7" ht="12.75">
      <c r="A28" t="s">
        <v>36</v>
      </c>
      <c r="B28" s="49">
        <v>0.3910227</v>
      </c>
      <c r="C28" s="49">
        <v>0.2878419</v>
      </c>
      <c r="D28" s="49">
        <v>0.118936</v>
      </c>
      <c r="E28" s="49">
        <v>0.2400937</v>
      </c>
      <c r="F28" s="49">
        <v>0.5085636</v>
      </c>
      <c r="G28" s="49">
        <v>0.2801362</v>
      </c>
    </row>
    <row r="29" spans="1:7" ht="12.75">
      <c r="A29" t="s">
        <v>37</v>
      </c>
      <c r="B29" s="49">
        <v>0.05938821</v>
      </c>
      <c r="C29" s="49">
        <v>0.07055321</v>
      </c>
      <c r="D29" s="49">
        <v>0.08159524</v>
      </c>
      <c r="E29" s="49">
        <v>0.02698957</v>
      </c>
      <c r="F29" s="49">
        <v>0.04054966</v>
      </c>
      <c r="G29" s="49">
        <v>0.05710341</v>
      </c>
    </row>
    <row r="30" spans="1:7" ht="12.75">
      <c r="A30" t="s">
        <v>38</v>
      </c>
      <c r="B30" s="49">
        <v>0.1618572</v>
      </c>
      <c r="C30" s="49">
        <v>0.1507134</v>
      </c>
      <c r="D30" s="49">
        <v>0.1806771</v>
      </c>
      <c r="E30" s="49">
        <v>-0.03108819</v>
      </c>
      <c r="F30" s="49">
        <v>0.1612624</v>
      </c>
      <c r="G30" s="49">
        <v>0.1172113</v>
      </c>
    </row>
    <row r="31" spans="1:7" ht="12.75">
      <c r="A31" t="s">
        <v>39</v>
      </c>
      <c r="B31" s="49">
        <v>-0.02577457</v>
      </c>
      <c r="C31" s="49">
        <v>0.03193908</v>
      </c>
      <c r="D31" s="49">
        <v>0.02742261</v>
      </c>
      <c r="E31" s="49">
        <v>0.03068742</v>
      </c>
      <c r="F31" s="49">
        <v>0.02989164</v>
      </c>
      <c r="G31" s="49">
        <v>0.02193405</v>
      </c>
    </row>
    <row r="32" spans="1:7" ht="12.75">
      <c r="A32" t="s">
        <v>40</v>
      </c>
      <c r="B32" s="49">
        <v>0.07538599</v>
      </c>
      <c r="C32" s="49">
        <v>0.06937744</v>
      </c>
      <c r="D32" s="49">
        <v>0.01316082</v>
      </c>
      <c r="E32" s="49">
        <v>0.0327998</v>
      </c>
      <c r="F32" s="49">
        <v>0.03841271</v>
      </c>
      <c r="G32" s="49">
        <v>0.04379057</v>
      </c>
    </row>
    <row r="33" spans="1:7" ht="12.75">
      <c r="A33" t="s">
        <v>41</v>
      </c>
      <c r="B33" s="49">
        <v>0.1592177</v>
      </c>
      <c r="C33" s="49">
        <v>0.1128872</v>
      </c>
      <c r="D33" s="49">
        <v>0.1254533</v>
      </c>
      <c r="E33" s="49">
        <v>0.1335244</v>
      </c>
      <c r="F33" s="49">
        <v>0.117926</v>
      </c>
      <c r="G33" s="49">
        <v>0.1282454</v>
      </c>
    </row>
    <row r="34" spans="1:7" ht="12.75">
      <c r="A34" t="s">
        <v>42</v>
      </c>
      <c r="B34" s="49">
        <v>-0.005588498</v>
      </c>
      <c r="C34" s="49">
        <v>0.004289095</v>
      </c>
      <c r="D34" s="49">
        <v>0.00235459</v>
      </c>
      <c r="E34" s="49">
        <v>-0.003924752</v>
      </c>
      <c r="F34" s="49">
        <v>-0.03322242</v>
      </c>
      <c r="G34" s="49">
        <v>-0.004572285</v>
      </c>
    </row>
    <row r="35" spans="1:7" ht="12.75">
      <c r="A35" t="s">
        <v>43</v>
      </c>
      <c r="B35" s="49">
        <v>-0.006500534</v>
      </c>
      <c r="C35" s="49">
        <v>0.002651809</v>
      </c>
      <c r="D35" s="49">
        <v>-0.004189824</v>
      </c>
      <c r="E35" s="49">
        <v>-0.01449293</v>
      </c>
      <c r="F35" s="49">
        <v>-0.002077246</v>
      </c>
      <c r="G35" s="49">
        <v>-0.005074856</v>
      </c>
    </row>
    <row r="36" spans="1:6" ht="12.75">
      <c r="A36" t="s">
        <v>44</v>
      </c>
      <c r="B36" s="49">
        <v>19.88831</v>
      </c>
      <c r="C36" s="49">
        <v>19.89136</v>
      </c>
      <c r="D36" s="49">
        <v>19.90357</v>
      </c>
      <c r="E36" s="49">
        <v>19.90662</v>
      </c>
      <c r="F36" s="49">
        <v>19.91882</v>
      </c>
    </row>
    <row r="37" spans="1:6" ht="12.75">
      <c r="A37" t="s">
        <v>45</v>
      </c>
      <c r="B37" s="49">
        <v>0.3519694</v>
      </c>
      <c r="C37" s="49">
        <v>0.3367106</v>
      </c>
      <c r="D37" s="49">
        <v>0.3316244</v>
      </c>
      <c r="E37" s="49">
        <v>0.3295899</v>
      </c>
      <c r="F37" s="49">
        <v>0.3306071</v>
      </c>
    </row>
    <row r="38" spans="1:7" ht="12.75">
      <c r="A38" t="s">
        <v>55</v>
      </c>
      <c r="B38" s="49">
        <v>0.0001368659</v>
      </c>
      <c r="C38" s="49">
        <v>-6.599312E-05</v>
      </c>
      <c r="D38" s="49">
        <v>-1.008523E-05</v>
      </c>
      <c r="E38" s="49">
        <v>0</v>
      </c>
      <c r="F38" s="49">
        <v>0</v>
      </c>
      <c r="G38" s="49">
        <v>0.0002846942</v>
      </c>
    </row>
    <row r="39" spans="1:7" ht="12.75">
      <c r="A39" t="s">
        <v>56</v>
      </c>
      <c r="B39" s="49">
        <v>0.0001578058</v>
      </c>
      <c r="C39" s="49">
        <v>-7.464466E-05</v>
      </c>
      <c r="D39" s="49">
        <v>-3.609684E-05</v>
      </c>
      <c r="E39" s="49">
        <v>-1.234726E-05</v>
      </c>
      <c r="F39" s="49">
        <v>5.074688E-05</v>
      </c>
      <c r="G39" s="49">
        <v>0.001121833</v>
      </c>
    </row>
    <row r="40" spans="2:7" ht="12.75">
      <c r="B40" t="s">
        <v>46</v>
      </c>
      <c r="C40">
        <v>-0.003761</v>
      </c>
      <c r="D40" t="s">
        <v>47</v>
      </c>
      <c r="E40">
        <v>3.116843</v>
      </c>
      <c r="F40" t="s">
        <v>48</v>
      </c>
      <c r="G40">
        <v>55.142875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0.0001368659031125573</v>
      </c>
      <c r="C50">
        <f>-0.017/(C7*C7+C22*C22)*(C21*C22+C6*C7)</f>
        <v>-6.599312642344889E-05</v>
      </c>
      <c r="D50">
        <f>-0.017/(D7*D7+D22*D22)*(D21*D22+D6*D7)</f>
        <v>-1.0085232756037782E-05</v>
      </c>
      <c r="E50">
        <f>-0.017/(E7*E7+E22*E22)*(E21*E22+E6*E7)</f>
        <v>-8.010016165399361E-06</v>
      </c>
      <c r="F50">
        <f>-0.017/(F7*F7+F22*F22)*(F21*F22+F6*F7)</f>
        <v>2.7968271491335015E-06</v>
      </c>
      <c r="G50">
        <f>(B50*B$4+C50*C$4+D50*D$4+E50*E$4+F50*F$4)/SUM(B$4:F$4)</f>
        <v>-6.549307470367608E-08</v>
      </c>
    </row>
    <row r="51" spans="1:7" ht="12.75">
      <c r="A51" t="s">
        <v>59</v>
      </c>
      <c r="B51">
        <f>-0.017/(B7*B7+B22*B22)*(B21*B7-B6*B22)</f>
        <v>0.0001578058276866248</v>
      </c>
      <c r="C51">
        <f>-0.017/(C7*C7+C22*C22)*(C21*C7-C6*C22)</f>
        <v>-7.464465321054625E-05</v>
      </c>
      <c r="D51">
        <f>-0.017/(D7*D7+D22*D22)*(D21*D7-D6*D22)</f>
        <v>-3.609684868448544E-05</v>
      </c>
      <c r="E51">
        <f>-0.017/(E7*E7+E22*E22)*(E21*E7-E6*E22)</f>
        <v>-1.2347262972837066E-05</v>
      </c>
      <c r="F51">
        <f>-0.017/(F7*F7+F22*F22)*(F21*F7-F6*F22)</f>
        <v>5.0746884558834856E-05</v>
      </c>
      <c r="G51">
        <f>(B51*B$4+C51*C$4+D51*D$4+E51*E$4+F51*F$4)/SUM(B$4:F$4)</f>
        <v>-1.1418798304249653E-08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9999.895805812603</v>
      </c>
      <c r="C62">
        <f>C7+(2/0.017)*(C8*C50-C23*C51)</f>
        <v>9999.998235087905</v>
      </c>
      <c r="D62">
        <f>D7+(2/0.017)*(D8*D50-D23*D51)</f>
        <v>10000.001526675042</v>
      </c>
      <c r="E62">
        <f>E7+(2/0.017)*(E8*E50-E23*E51)</f>
        <v>10000.000696435422</v>
      </c>
      <c r="F62">
        <f>F7+(2/0.017)*(F8*F50-F23*F51)</f>
        <v>9999.958784076294</v>
      </c>
    </row>
    <row r="63" spans="1:6" ht="12.75">
      <c r="A63" t="s">
        <v>67</v>
      </c>
      <c r="B63">
        <f>B8+(3/0.017)*(B9*B50-B24*B51)</f>
        <v>-3.742317650290906</v>
      </c>
      <c r="C63">
        <f>C8+(3/0.017)*(C9*C50-C24*C51)</f>
        <v>1.4931952401253101</v>
      </c>
      <c r="D63">
        <f>D8+(3/0.017)*(D9*D50-D24*D51)</f>
        <v>1.3202854588772799</v>
      </c>
      <c r="E63">
        <f>E8+(3/0.017)*(E9*E50-E24*E51)</f>
        <v>2.102981835651077</v>
      </c>
      <c r="F63">
        <f>F8+(3/0.017)*(F9*F50-F24*F51)</f>
        <v>-3.7927653796554517</v>
      </c>
    </row>
    <row r="64" spans="1:6" ht="12.75">
      <c r="A64" t="s">
        <v>68</v>
      </c>
      <c r="B64">
        <f>B9+(4/0.017)*(B10*B50-B25*B51)</f>
        <v>0.176469717250451</v>
      </c>
      <c r="C64">
        <f>C9+(4/0.017)*(C10*C50-C25*C51)</f>
        <v>1.2506146094645316</v>
      </c>
      <c r="D64">
        <f>D9+(4/0.017)*(D10*D50-D25*D51)</f>
        <v>0.7817144403088662</v>
      </c>
      <c r="E64">
        <f>E9+(4/0.017)*(E10*E50-E25*E51)</f>
        <v>0.353577180597427</v>
      </c>
      <c r="F64">
        <f>F9+(4/0.017)*(F10*F50-F25*F51)</f>
        <v>-0.30138414279611825</v>
      </c>
    </row>
    <row r="65" spans="1:6" ht="12.75">
      <c r="A65" t="s">
        <v>69</v>
      </c>
      <c r="B65">
        <f>B10+(5/0.017)*(B11*B50-B26*B51)</f>
        <v>0.5305087275083391</v>
      </c>
      <c r="C65">
        <f>C10+(5/0.017)*(C11*C50-C26*C51)</f>
        <v>0.05897202267407374</v>
      </c>
      <c r="D65">
        <f>D10+(5/0.017)*(D11*D50-D26*D51)</f>
        <v>-0.625295971534525</v>
      </c>
      <c r="E65">
        <f>E10+(5/0.017)*(E11*E50-E26*E51)</f>
        <v>-1.0291308619100923</v>
      </c>
      <c r="F65">
        <f>F10+(5/0.017)*(F11*F50-F26*F51)</f>
        <v>-0.1624175307469552</v>
      </c>
    </row>
    <row r="66" spans="1:6" ht="12.75">
      <c r="A66" t="s">
        <v>70</v>
      </c>
      <c r="B66">
        <f>B11+(6/0.017)*(B12*B50-B27*B51)</f>
        <v>3.2925947015749966</v>
      </c>
      <c r="C66">
        <f>C11+(6/0.017)*(C12*C50-C27*C51)</f>
        <v>2.048297521982539</v>
      </c>
      <c r="D66">
        <f>D11+(6/0.017)*(D12*D50-D27*D51)</f>
        <v>2.7003036084113683</v>
      </c>
      <c r="E66">
        <f>E11+(6/0.017)*(E12*E50-E27*E51)</f>
        <v>1.571697563832207</v>
      </c>
      <c r="F66">
        <f>F11+(6/0.017)*(F12*F50-F27*F51)</f>
        <v>14.171658136946606</v>
      </c>
    </row>
    <row r="67" spans="1:6" ht="12.75">
      <c r="A67" t="s">
        <v>71</v>
      </c>
      <c r="B67">
        <f>B12+(7/0.017)*(B13*B50-B28*B51)</f>
        <v>-0.2758114360976843</v>
      </c>
      <c r="C67">
        <f>C12+(7/0.017)*(C13*C50-C28*C51)</f>
        <v>0.05499768554260552</v>
      </c>
      <c r="D67">
        <f>D12+(7/0.017)*(D13*D50-D28*D51)</f>
        <v>0.03993366444848553</v>
      </c>
      <c r="E67">
        <f>E12+(7/0.017)*(E13*E50-E28*E51)</f>
        <v>-0.060210788619228434</v>
      </c>
      <c r="F67">
        <f>F12+(7/0.017)*(F13*F50-F28*F51)</f>
        <v>-0.0746369907034665</v>
      </c>
    </row>
    <row r="68" spans="1:6" ht="12.75">
      <c r="A68" t="s">
        <v>72</v>
      </c>
      <c r="B68">
        <f>B13+(8/0.017)*(B14*B50-B29*B51)</f>
        <v>-0.018710635373747786</v>
      </c>
      <c r="C68">
        <f>C13+(8/0.017)*(C14*C50-C29*C51)</f>
        <v>0.31622462730124185</v>
      </c>
      <c r="D68">
        <f>D13+(8/0.017)*(D14*D50-D29*D51)</f>
        <v>-0.01926288286073341</v>
      </c>
      <c r="E68">
        <f>E13+(8/0.017)*(E14*E50-E29*E51)</f>
        <v>-0.23398182480208032</v>
      </c>
      <c r="F68">
        <f>F13+(8/0.017)*(F14*F50-F29*F51)</f>
        <v>-0.2752009790601337</v>
      </c>
    </row>
    <row r="69" spans="1:6" ht="12.75">
      <c r="A69" t="s">
        <v>73</v>
      </c>
      <c r="B69">
        <f>B14+(9/0.017)*(B15*B50-B30*B51)</f>
        <v>0.11757536187707462</v>
      </c>
      <c r="C69">
        <f>C14+(9/0.017)*(C15*C50-C30*C51)</f>
        <v>-0.0010196297526471262</v>
      </c>
      <c r="D69">
        <f>D14+(9/0.017)*(D15*D50-D30*D51)</f>
        <v>-0.08225016604793665</v>
      </c>
      <c r="E69">
        <f>E14+(9/0.017)*(E15*E50-E30*E51)</f>
        <v>-0.05865973597594675</v>
      </c>
      <c r="F69">
        <f>F14+(9/0.017)*(F15*F50-F30*F51)</f>
        <v>0.0964736226128887</v>
      </c>
    </row>
    <row r="70" spans="1:6" ht="12.75">
      <c r="A70" t="s">
        <v>74</v>
      </c>
      <c r="B70">
        <f>B15+(10/0.017)*(B16*B50-B31*B51)</f>
        <v>-0.4026767203005672</v>
      </c>
      <c r="C70">
        <f>C15+(10/0.017)*(C16*C50-C31*C51)</f>
        <v>-0.146016655837421</v>
      </c>
      <c r="D70">
        <f>D15+(10/0.017)*(D16*D50-D31*D51)</f>
        <v>-0.10730515006472367</v>
      </c>
      <c r="E70">
        <f>E15+(10/0.017)*(E16*E50-E31*E51)</f>
        <v>-0.2316239581727948</v>
      </c>
      <c r="F70">
        <f>F15+(10/0.017)*(F16*F50-F31*F51)</f>
        <v>-0.466052624286924</v>
      </c>
    </row>
    <row r="71" spans="1:6" ht="12.75">
      <c r="A71" t="s">
        <v>75</v>
      </c>
      <c r="B71">
        <f>B16+(11/0.017)*(B17*B50-B32*B51)</f>
        <v>-0.07859609020473368</v>
      </c>
      <c r="C71">
        <f>C16+(11/0.017)*(C17*C50-C32*C51)</f>
        <v>0.002977433408748969</v>
      </c>
      <c r="D71">
        <f>D16+(11/0.017)*(D17*D50-D32*D51)</f>
        <v>0.002183780398150544</v>
      </c>
      <c r="E71">
        <f>E16+(11/0.017)*(E17*E50-E32*E51)</f>
        <v>0.0028449807830671827</v>
      </c>
      <c r="F71">
        <f>F16+(11/0.017)*(F17*F50-F32*F51)</f>
        <v>-0.021193046247882635</v>
      </c>
    </row>
    <row r="72" spans="1:6" ht="12.75">
      <c r="A72" t="s">
        <v>76</v>
      </c>
      <c r="B72">
        <f>B17+(12/0.017)*(B18*B50-B33*B51)</f>
        <v>-0.07179206376119059</v>
      </c>
      <c r="C72">
        <f>C17+(12/0.017)*(C18*C50-C33*C51)</f>
        <v>-0.05996722614853757</v>
      </c>
      <c r="D72">
        <f>D17+(12/0.017)*(D18*D50-D33*D51)</f>
        <v>-0.04366575748594557</v>
      </c>
      <c r="E72">
        <f>E17+(12/0.017)*(E18*E50-E33*E51)</f>
        <v>-0.03287481390883058</v>
      </c>
      <c r="F72">
        <f>F17+(12/0.017)*(F18*F50-F33*F51)</f>
        <v>-0.059924430109885816</v>
      </c>
    </row>
    <row r="73" spans="1:6" ht="12.75">
      <c r="A73" t="s">
        <v>77</v>
      </c>
      <c r="B73">
        <f>B18+(13/0.017)*(B19*B50-B34*B51)</f>
        <v>0.0359573362759614</v>
      </c>
      <c r="C73">
        <f>C18+(13/0.017)*(C19*C50-C34*C51)</f>
        <v>0.016661297612382317</v>
      </c>
      <c r="D73">
        <f>D18+(13/0.017)*(D19*D50-D34*D51)</f>
        <v>0.03433729229053824</v>
      </c>
      <c r="E73">
        <f>E18+(13/0.017)*(E19*E50-E34*E51)</f>
        <v>0.036783026648152216</v>
      </c>
      <c r="F73">
        <f>F18+(13/0.017)*(F19*F50-F34*F51)</f>
        <v>-0.0027370723869749956</v>
      </c>
    </row>
    <row r="74" spans="1:6" ht="12.75">
      <c r="A74" t="s">
        <v>78</v>
      </c>
      <c r="B74">
        <f>B19+(14/0.017)*(B20*B50-B35*B51)</f>
        <v>-0.21350142717807877</v>
      </c>
      <c r="C74">
        <f>C19+(14/0.017)*(C20*C50-C35*C51)</f>
        <v>-0.1920614485254914</v>
      </c>
      <c r="D74">
        <f>D19+(14/0.017)*(D20*D50-D35*D51)</f>
        <v>-0.2090893487659215</v>
      </c>
      <c r="E74">
        <f>E19+(14/0.017)*(E20*E50-E35*E51)</f>
        <v>-0.19856868039500855</v>
      </c>
      <c r="F74">
        <f>F19+(14/0.017)*(F20*F50-F35*F51)</f>
        <v>-0.15976106936537293</v>
      </c>
    </row>
    <row r="75" spans="1:6" ht="12.75">
      <c r="A75" t="s">
        <v>79</v>
      </c>
      <c r="B75" s="49">
        <f>B20</f>
        <v>0.002168143</v>
      </c>
      <c r="C75" s="49">
        <f>C20</f>
        <v>0.0002881599</v>
      </c>
      <c r="D75" s="49">
        <f>D20</f>
        <v>0.005442022</v>
      </c>
      <c r="E75" s="49">
        <f>E20</f>
        <v>0.004382856</v>
      </c>
      <c r="F75" s="49">
        <f>F20</f>
        <v>0.002352873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44.200369703192464</v>
      </c>
      <c r="C82">
        <f>C22+(2/0.017)*(C8*C51+C23*C50)</f>
        <v>52.021832044036195</v>
      </c>
      <c r="D82">
        <f>D22+(2/0.017)*(D8*D51+D23*D50)</f>
        <v>36.31832593816075</v>
      </c>
      <c r="E82">
        <f>E22+(2/0.017)*(E8*E51+E23*E50)</f>
        <v>-57.261059909109086</v>
      </c>
      <c r="F82">
        <f>F22+(2/0.017)*(F8*F51+F23*F50)</f>
        <v>-102.79574226741205</v>
      </c>
    </row>
    <row r="83" spans="1:6" ht="12.75">
      <c r="A83" t="s">
        <v>82</v>
      </c>
      <c r="B83">
        <f>B23+(3/0.017)*(B9*B51+B24*B50)</f>
        <v>2.403561572358664</v>
      </c>
      <c r="C83">
        <f>C23+(3/0.017)*(C9*C51+C24*C50)</f>
        <v>1.0824938540481153</v>
      </c>
      <c r="D83">
        <f>D23+(3/0.017)*(D9*D51+D24*D50)</f>
        <v>0.712383369415288</v>
      </c>
      <c r="E83">
        <f>E23+(3/0.017)*(E9*E51+E24*E50)</f>
        <v>1.834849467974666</v>
      </c>
      <c r="F83">
        <f>F23+(3/0.017)*(F9*F51+F24*F50)</f>
        <v>6.697300760715719</v>
      </c>
    </row>
    <row r="84" spans="1:6" ht="12.75">
      <c r="A84" t="s">
        <v>83</v>
      </c>
      <c r="B84">
        <f>B24+(4/0.017)*(B10*B51+B25*B50)</f>
        <v>0.7630838952208779</v>
      </c>
      <c r="C84">
        <f>C24+(4/0.017)*(C10*C51+C25*C50)</f>
        <v>1.420228929922962</v>
      </c>
      <c r="D84">
        <f>D24+(4/0.017)*(D10*D51+D25*D50)</f>
        <v>3.207870464098025</v>
      </c>
      <c r="E84">
        <f>E24+(4/0.017)*(E10*E51+E25*E50)</f>
        <v>2.9759718370599533</v>
      </c>
      <c r="F84">
        <f>F24+(4/0.017)*(F10*F51+F25*F50)</f>
        <v>5.5493972791300985</v>
      </c>
    </row>
    <row r="85" spans="1:6" ht="12.75">
      <c r="A85" t="s">
        <v>84</v>
      </c>
      <c r="B85">
        <f>B25+(5/0.017)*(B11*B51+B26*B50)</f>
        <v>0.32414056570906236</v>
      </c>
      <c r="C85">
        <f>C25+(5/0.017)*(C11*C51+C26*C50)</f>
        <v>-0.22726714023798944</v>
      </c>
      <c r="D85">
        <f>D25+(5/0.017)*(D11*D51+D26*D50)</f>
        <v>-0.333428204420323</v>
      </c>
      <c r="E85">
        <f>E25+(5/0.017)*(E11*E51+E26*E50)</f>
        <v>-0.25460326346020856</v>
      </c>
      <c r="F85">
        <f>F25+(5/0.017)*(F11*F51+F26*F50)</f>
        <v>-0.17187157785260515</v>
      </c>
    </row>
    <row r="86" spans="1:6" ht="12.75">
      <c r="A86" t="s">
        <v>85</v>
      </c>
      <c r="B86">
        <f>B26+(6/0.017)*(B12*B51+B27*B50)</f>
        <v>1.0470480559610431</v>
      </c>
      <c r="C86">
        <f>C26+(6/0.017)*(C12*C51+C27*C50)</f>
        <v>1.200743180792653</v>
      </c>
      <c r="D86">
        <f>D26+(6/0.017)*(D12*D51+D27*D50)</f>
        <v>1.1803735784477671</v>
      </c>
      <c r="E86">
        <f>E26+(6/0.017)*(E12*E51+E27*E50)</f>
        <v>0.25896820597963655</v>
      </c>
      <c r="F86">
        <f>F26+(6/0.017)*(F12*F51+F27*F50)</f>
        <v>1.3573600335811198</v>
      </c>
    </row>
    <row r="87" spans="1:6" ht="12.75">
      <c r="A87" t="s">
        <v>86</v>
      </c>
      <c r="B87">
        <f>B27+(7/0.017)*(B13*B51+B28*B50)</f>
        <v>0.2813246733441215</v>
      </c>
      <c r="C87">
        <f>C27+(7/0.017)*(C13*C51+C28*C50)</f>
        <v>0.17843764917013216</v>
      </c>
      <c r="D87">
        <f>D27+(7/0.017)*(D13*D51+D28*D50)</f>
        <v>0.2822468889674622</v>
      </c>
      <c r="E87">
        <f>E27+(7/0.017)*(E13*E51+E28*E50)</f>
        <v>0.584564652016941</v>
      </c>
      <c r="F87">
        <f>F27+(7/0.017)*(F13*F51+F28*F50)</f>
        <v>0.48500688483747434</v>
      </c>
    </row>
    <row r="88" spans="1:6" ht="12.75">
      <c r="A88" t="s">
        <v>87</v>
      </c>
      <c r="B88">
        <f>B28+(8/0.017)*(B14*B51+B29*B50)</f>
        <v>0.4067344598623349</v>
      </c>
      <c r="C88">
        <f>C28+(8/0.017)*(C14*C51+C29*C50)</f>
        <v>0.2860769265399986</v>
      </c>
      <c r="D88">
        <f>D28+(8/0.017)*(D14*D51+D29*D50)</f>
        <v>0.12001434812788121</v>
      </c>
      <c r="E88">
        <f>E28+(8/0.017)*(E14*E51+E29*E50)</f>
        <v>0.24033733763486756</v>
      </c>
      <c r="F88">
        <f>F28+(8/0.017)*(F14*F51+F29*F50)</f>
        <v>0.5110407554300698</v>
      </c>
    </row>
    <row r="89" spans="1:6" ht="12.75">
      <c r="A89" t="s">
        <v>88</v>
      </c>
      <c r="B89">
        <f>B29+(9/0.017)*(B15*B51+B30*B50)</f>
        <v>0.03771625887679288</v>
      </c>
      <c r="C89">
        <f>C29+(9/0.017)*(C15*C51+C30*C50)</f>
        <v>0.07111819577748865</v>
      </c>
      <c r="D89">
        <f>D29+(9/0.017)*(D15*D51+D30*D50)</f>
        <v>0.0826921223296444</v>
      </c>
      <c r="E89">
        <f>E29+(9/0.017)*(E15*E51+E30*E50)</f>
        <v>0.028636861594384094</v>
      </c>
      <c r="F89">
        <f>F29+(9/0.017)*(F15*F51+F30*F50)</f>
        <v>0.028292317191349562</v>
      </c>
    </row>
    <row r="90" spans="1:6" ht="12.75">
      <c r="A90" t="s">
        <v>89</v>
      </c>
      <c r="B90">
        <f>B30+(10/0.017)*(B16*B51+B31*B50)</f>
        <v>0.15369106467962734</v>
      </c>
      <c r="C90">
        <f>C30+(10/0.017)*(C16*C51+C31*C50)</f>
        <v>0.14961294144620108</v>
      </c>
      <c r="D90">
        <f>D30+(10/0.017)*(D16*D51+D31*D50)</f>
        <v>0.18048103472254698</v>
      </c>
      <c r="E90">
        <f>E30+(10/0.017)*(E16*E51+E31*E50)</f>
        <v>-0.03125026848252144</v>
      </c>
      <c r="F90">
        <f>F30+(10/0.017)*(F16*F51+F31*F50)</f>
        <v>0.16071960225581164</v>
      </c>
    </row>
    <row r="91" spans="1:6" ht="12.75">
      <c r="A91" t="s">
        <v>90</v>
      </c>
      <c r="B91">
        <f>B31+(11/0.017)*(B17*B51+B32*B50)</f>
        <v>-0.025187674013987308</v>
      </c>
      <c r="C91">
        <f>C31+(11/0.017)*(C17*C51+C32*C50)</f>
        <v>0.03214512616053407</v>
      </c>
      <c r="D91">
        <f>D31+(11/0.017)*(D17*D51+D32*D50)</f>
        <v>0.028425848346515053</v>
      </c>
      <c r="E91">
        <f>E31+(11/0.017)*(E17*E51+E32*E50)</f>
        <v>0.030787759812474256</v>
      </c>
      <c r="F91">
        <f>F31+(11/0.017)*(F17*F51+F32*F50)</f>
        <v>0.02813241197393182</v>
      </c>
    </row>
    <row r="92" spans="1:6" ht="12.75">
      <c r="A92" t="s">
        <v>91</v>
      </c>
      <c r="B92">
        <f>B32+(12/0.017)*(B18*B51+B33*B50)</f>
        <v>0.09720027540821131</v>
      </c>
      <c r="C92">
        <f>C32+(12/0.017)*(C18*C51+C33*C50)</f>
        <v>0.06376487285235535</v>
      </c>
      <c r="D92">
        <f>D32+(12/0.017)*(D18*D51+D33*D50)</f>
        <v>0.01143551147914734</v>
      </c>
      <c r="E92">
        <f>E32+(12/0.017)*(E18*E51+E33*E50)</f>
        <v>0.0317345139090737</v>
      </c>
      <c r="F92">
        <f>F32+(12/0.017)*(F18*F51+F33*F50)</f>
        <v>0.03851354197259785</v>
      </c>
    </row>
    <row r="93" spans="1:6" ht="12.75">
      <c r="A93" t="s">
        <v>92</v>
      </c>
      <c r="B93">
        <f>B33+(13/0.017)*(B19*B51+B34*B50)</f>
        <v>0.13273706547390776</v>
      </c>
      <c r="C93">
        <f>C33+(13/0.017)*(C19*C51+C34*C50)</f>
        <v>0.12364225938874675</v>
      </c>
      <c r="D93">
        <f>D33+(13/0.017)*(D19*D51+D34*D50)</f>
        <v>0.13120204728252743</v>
      </c>
      <c r="E93">
        <f>E33+(13/0.017)*(E19*E51+E34*E50)</f>
        <v>0.13542166623532392</v>
      </c>
      <c r="F93">
        <f>F33+(13/0.017)*(F19*F51+F34*F50)</f>
        <v>0.11165160786707994</v>
      </c>
    </row>
    <row r="94" spans="1:6" ht="12.75">
      <c r="A94" t="s">
        <v>93</v>
      </c>
      <c r="B94">
        <f>B34+(14/0.017)*(B20*B51+B35*B50)</f>
        <v>-0.0060394263519719365</v>
      </c>
      <c r="C94">
        <f>C34+(14/0.017)*(C20*C51+C35*C50)</f>
        <v>0.004127262607441449</v>
      </c>
      <c r="D94">
        <f>D34+(14/0.017)*(D20*D51+D35*D50)</f>
        <v>0.0022276145340030997</v>
      </c>
      <c r="E94">
        <f>E34+(14/0.017)*(E20*E51+E35*E50)</f>
        <v>-0.0038737159651930034</v>
      </c>
      <c r="F94">
        <f>F34+(14/0.017)*(F20*F51+F35*F50)</f>
        <v>-0.033128874242878754</v>
      </c>
    </row>
    <row r="95" spans="1:6" ht="12.75">
      <c r="A95" t="s">
        <v>94</v>
      </c>
      <c r="B95" s="49">
        <f>B35</f>
        <v>-0.006500534</v>
      </c>
      <c r="C95" s="49">
        <f>C35</f>
        <v>0.002651809</v>
      </c>
      <c r="D95" s="49">
        <f>D35</f>
        <v>-0.004189824</v>
      </c>
      <c r="E95" s="49">
        <f>E35</f>
        <v>-0.01449293</v>
      </c>
      <c r="F95" s="49">
        <f>F35</f>
        <v>-0.002077246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67</v>
      </c>
      <c r="B103">
        <f>B63*10000/B62</f>
        <v>-3.742356643471848</v>
      </c>
      <c r="C103">
        <f>C63*10000/C62</f>
        <v>1.4931955036611906</v>
      </c>
      <c r="D103">
        <f>D63*10000/D62</f>
        <v>1.320285257312625</v>
      </c>
      <c r="E103">
        <f>E63*10000/E62</f>
        <v>2.102981689191983</v>
      </c>
      <c r="F103">
        <f>F63*10000/F62</f>
        <v>-3.7927810119527336</v>
      </c>
      <c r="G103">
        <f>AVERAGE(C103:E103)</f>
        <v>1.638820816721933</v>
      </c>
      <c r="H103">
        <f>STDEV(C103:E103)</f>
        <v>0.41116721047792487</v>
      </c>
      <c r="I103">
        <f>(B103*B4+C103*C4+D103*D4+E103*E4+F103*F4)/SUM(B4:F4)</f>
        <v>0.13486652565882057</v>
      </c>
      <c r="K103">
        <f>(LN(H103)+LN(H123))/2-LN(K114*K115^3)</f>
        <v>-4.602255892951638</v>
      </c>
    </row>
    <row r="104" spans="1:11" ht="12.75">
      <c r="A104" t="s">
        <v>68</v>
      </c>
      <c r="B104">
        <f>B64*10000/B62</f>
        <v>0.1764715559814884</v>
      </c>
      <c r="C104">
        <f>C64*10000/C62</f>
        <v>1.2506148301870557</v>
      </c>
      <c r="D104">
        <f>D64*10000/D62</f>
        <v>0.7817143209664918</v>
      </c>
      <c r="E104">
        <f>E64*10000/E62</f>
        <v>0.3535771559730614</v>
      </c>
      <c r="F104">
        <f>F64*10000/F62</f>
        <v>-0.3013853849838216</v>
      </c>
      <c r="G104">
        <f>AVERAGE(C104:E104)</f>
        <v>0.7953021023755363</v>
      </c>
      <c r="H104">
        <f>STDEV(C104:E104)</f>
        <v>0.4486731751425841</v>
      </c>
      <c r="I104">
        <f>(B104*B4+C104*C4+D104*D4+E104*E4+F104*F4)/SUM(B4:F4)</f>
        <v>0.5592698105162666</v>
      </c>
      <c r="K104">
        <f>(LN(H104)+LN(H124))/2-LN(K114*K115^4)</f>
        <v>-3.7021206414781553</v>
      </c>
    </row>
    <row r="105" spans="1:11" ht="12.75">
      <c r="A105" t="s">
        <v>69</v>
      </c>
      <c r="B105">
        <f>B65*10000/B62</f>
        <v>0.530514255158511</v>
      </c>
      <c r="C105">
        <f>C65*10000/C62</f>
        <v>0.05897203308211919</v>
      </c>
      <c r="D105">
        <f>D65*10000/D62</f>
        <v>-0.6252958760721642</v>
      </c>
      <c r="E105">
        <f>E65*10000/E62</f>
        <v>-1.0291307902377786</v>
      </c>
      <c r="F105">
        <f>F65*10000/F62</f>
        <v>-0.16241820016856984</v>
      </c>
      <c r="G105">
        <f>AVERAGE(C105:E105)</f>
        <v>-0.5318182110759412</v>
      </c>
      <c r="H105">
        <f>STDEV(C105:E105)</f>
        <v>0.5500413565533439</v>
      </c>
      <c r="I105">
        <f>(B105*B4+C105*C4+D105*D4+E105*E4+F105*F4)/SUM(B4:F4)</f>
        <v>-0.328812116393097</v>
      </c>
      <c r="K105">
        <f>(LN(H105)+LN(H125))/2-LN(K114*K115^5)</f>
        <v>-4.443906571954153</v>
      </c>
    </row>
    <row r="106" spans="1:11" ht="12.75">
      <c r="A106" t="s">
        <v>70</v>
      </c>
      <c r="B106">
        <f>B66*10000/B62</f>
        <v>3.2926290088553944</v>
      </c>
      <c r="C106">
        <f>C66*10000/C62</f>
        <v>2.0482978834891097</v>
      </c>
      <c r="D106">
        <f>D66*10000/D62</f>
        <v>2.7003031961628188</v>
      </c>
      <c r="E106">
        <f>E66*10000/E62</f>
        <v>1.571697454373629</v>
      </c>
      <c r="F106">
        <f>F66*10000/F62</f>
        <v>14.171716546985405</v>
      </c>
      <c r="G106">
        <f>AVERAGE(C106:E106)</f>
        <v>2.106766178008519</v>
      </c>
      <c r="H106">
        <f>STDEV(C106:E106)</f>
        <v>0.5665700629206312</v>
      </c>
      <c r="I106">
        <f>(B106*B4+C106*C4+D106*D4+E106*E4+F106*F4)/SUM(B4:F4)</f>
        <v>3.890297590782038</v>
      </c>
      <c r="K106">
        <f>(LN(H106)+LN(H126))/2-LN(K114*K115^6)</f>
        <v>-2.698683764854964</v>
      </c>
    </row>
    <row r="107" spans="1:11" ht="12.75">
      <c r="A107" t="s">
        <v>71</v>
      </c>
      <c r="B107">
        <f>B67*10000/B62</f>
        <v>-0.2758143099224738</v>
      </c>
      <c r="C107">
        <f>C67*10000/C62</f>
        <v>0.05499769524921527</v>
      </c>
      <c r="D107">
        <f>D67*10000/D62</f>
        <v>0.03993365835191358</v>
      </c>
      <c r="E107">
        <f>E67*10000/E62</f>
        <v>-0.06021078442593613</v>
      </c>
      <c r="F107">
        <f>F67*10000/F62</f>
        <v>-0.07463729832798584</v>
      </c>
      <c r="G107">
        <f>AVERAGE(C107:E107)</f>
        <v>0.011573523058397574</v>
      </c>
      <c r="H107">
        <f>STDEV(C107:E107)</f>
        <v>0.06262165282603807</v>
      </c>
      <c r="I107">
        <f>(B107*B4+C107*C4+D107*D4+E107*E4+F107*F4)/SUM(B4:F4)</f>
        <v>-0.0415117408866256</v>
      </c>
      <c r="K107">
        <f>(LN(H107)+LN(H127))/2-LN(K114*K115^7)</f>
        <v>-3.676583324892336</v>
      </c>
    </row>
    <row r="108" spans="1:9" ht="12.75">
      <c r="A108" t="s">
        <v>72</v>
      </c>
      <c r="B108">
        <f>B68*10000/B62</f>
        <v>-0.01871083032972396</v>
      </c>
      <c r="C108">
        <f>C68*10000/C62</f>
        <v>0.31622468311211865</v>
      </c>
      <c r="D108">
        <f>D68*10000/D62</f>
        <v>-0.01926287991991761</v>
      </c>
      <c r="E108">
        <f>E68*10000/E62</f>
        <v>-0.2339818085067584</v>
      </c>
      <c r="F108">
        <f>F68*10000/F62</f>
        <v>-0.27520211333106437</v>
      </c>
      <c r="G108">
        <f>AVERAGE(C108:E108)</f>
        <v>0.02099333156181422</v>
      </c>
      <c r="H108">
        <f>STDEV(C108:E108)</f>
        <v>0.2773034759555581</v>
      </c>
      <c r="I108">
        <f>(B108*B4+C108*C4+D108*D4+E108*E4+F108*F4)/SUM(B4:F4)</f>
        <v>-0.02432091188164413</v>
      </c>
    </row>
    <row r="109" spans="1:9" ht="12.75">
      <c r="A109" t="s">
        <v>73</v>
      </c>
      <c r="B109">
        <f>B69*10000/B62</f>
        <v>0.11757658695676812</v>
      </c>
      <c r="C109">
        <f>C69*10000/C62</f>
        <v>-0.0010196299326028463</v>
      </c>
      <c r="D109">
        <f>D69*10000/D62</f>
        <v>-0.08225015349101102</v>
      </c>
      <c r="E109">
        <f>E69*10000/E62</f>
        <v>-0.05865973189067524</v>
      </c>
      <c r="F109">
        <f>F69*10000/F62</f>
        <v>0.09647402023947448</v>
      </c>
      <c r="G109">
        <f>AVERAGE(C109:E109)</f>
        <v>-0.047309838438096365</v>
      </c>
      <c r="H109">
        <f>STDEV(C109:E109)</f>
        <v>0.04178773205657308</v>
      </c>
      <c r="I109">
        <f>(B109*B4+C109*C4+D109*D4+E109*E4+F109*F4)/SUM(B4:F4)</f>
        <v>-0.00424711813456945</v>
      </c>
    </row>
    <row r="110" spans="1:11" ht="12.75">
      <c r="A110" t="s">
        <v>74</v>
      </c>
      <c r="B110">
        <f>B70*10000/B62</f>
        <v>-0.40268091600164957</v>
      </c>
      <c r="C110">
        <f>C70*10000/C62</f>
        <v>-0.14601668160808173</v>
      </c>
      <c r="D110">
        <f>D70*10000/D62</f>
        <v>-0.10730513368271673</v>
      </c>
      <c r="E110">
        <f>E70*10000/E62</f>
        <v>-0.23162394204168302</v>
      </c>
      <c r="F110">
        <f>F70*10000/F62</f>
        <v>-0.4660545451737817</v>
      </c>
      <c r="G110">
        <f>AVERAGE(C110:E110)</f>
        <v>-0.16164858577749383</v>
      </c>
      <c r="H110">
        <f>STDEV(C110:E110)</f>
        <v>0.06361649824471333</v>
      </c>
      <c r="I110">
        <f>(B110*B4+C110*C4+D110*D4+E110*E4+F110*F4)/SUM(B4:F4)</f>
        <v>-0.23718823236313097</v>
      </c>
      <c r="K110">
        <f>EXP(AVERAGE(K103:K107))</f>
        <v>0.02182476293879707</v>
      </c>
    </row>
    <row r="111" spans="1:9" ht="12.75">
      <c r="A111" t="s">
        <v>75</v>
      </c>
      <c r="B111">
        <f>B71*10000/B62</f>
        <v>-0.07859690913884165</v>
      </c>
      <c r="C111">
        <f>C71*10000/C62</f>
        <v>0.002977433934239885</v>
      </c>
      <c r="D111">
        <f>D71*10000/D62</f>
        <v>0.0021837800647582922</v>
      </c>
      <c r="E111">
        <f>E71*10000/E62</f>
        <v>0.0028449805849326574</v>
      </c>
      <c r="F111">
        <f>F71*10000/F62</f>
        <v>-0.021193133597340378</v>
      </c>
      <c r="G111">
        <f>AVERAGE(C111:E111)</f>
        <v>0.0026687315279769453</v>
      </c>
      <c r="H111">
        <f>STDEV(C111:E111)</f>
        <v>0.00042516986451782856</v>
      </c>
      <c r="I111">
        <f>(B111*B4+C111*C4+D111*D4+E111*E4+F111*F4)/SUM(B4:F4)</f>
        <v>-0.012272299551179915</v>
      </c>
    </row>
    <row r="112" spans="1:9" ht="12.75">
      <c r="A112" t="s">
        <v>76</v>
      </c>
      <c r="B112">
        <f>B72*10000/B62</f>
        <v>-0.07179281180055923</v>
      </c>
      <c r="C112">
        <f>C72*10000/C62</f>
        <v>-0.0599672367322277</v>
      </c>
      <c r="D112">
        <f>D72*10000/D62</f>
        <v>-0.043665750819604374</v>
      </c>
      <c r="E112">
        <f>E72*10000/E62</f>
        <v>-0.03287481161931225</v>
      </c>
      <c r="F112">
        <f>F72*10000/F62</f>
        <v>-0.05992467709497774</v>
      </c>
      <c r="G112">
        <f>AVERAGE(C112:E112)</f>
        <v>-0.04550259972371478</v>
      </c>
      <c r="H112">
        <f>STDEV(C112:E112)</f>
        <v>0.013639295621370319</v>
      </c>
      <c r="I112">
        <f>(B112*B4+C112*C4+D112*D4+E112*E4+F112*F4)/SUM(B4:F4)</f>
        <v>-0.05123200760603036</v>
      </c>
    </row>
    <row r="113" spans="1:9" ht="12.75">
      <c r="A113" t="s">
        <v>77</v>
      </c>
      <c r="B113">
        <f>B73*10000/B62</f>
        <v>0.03595771093440855</v>
      </c>
      <c r="C113">
        <f>C73*10000/C62</f>
        <v>0.0166613005529554</v>
      </c>
      <c r="D113">
        <f>D73*10000/D62</f>
        <v>0.034337287048350325</v>
      </c>
      <c r="E113">
        <f>E73*10000/E62</f>
        <v>0.03678302408645213</v>
      </c>
      <c r="F113">
        <f>F73*10000/F62</f>
        <v>-0.0027370836681181597</v>
      </c>
      <c r="G113">
        <f>AVERAGE(C113:E113)</f>
        <v>0.02926053722925262</v>
      </c>
      <c r="H113">
        <f>STDEV(C113:E113)</f>
        <v>0.010979571076954703</v>
      </c>
      <c r="I113">
        <f>(B113*B4+C113*C4+D113*D4+E113*E4+F113*F4)/SUM(B4:F4)</f>
        <v>0.02595294647788457</v>
      </c>
    </row>
    <row r="114" spans="1:11" ht="12.75">
      <c r="A114" t="s">
        <v>78</v>
      </c>
      <c r="B114">
        <f>B74*10000/B62</f>
        <v>-0.21350365176202893</v>
      </c>
      <c r="C114">
        <f>C74*10000/C62</f>
        <v>-0.19206148242265472</v>
      </c>
      <c r="D114">
        <f>D74*10000/D62</f>
        <v>-0.20908931684477738</v>
      </c>
      <c r="E114">
        <f>E74*10000/E62</f>
        <v>-0.19856866656598324</v>
      </c>
      <c r="F114">
        <f>F74*10000/F62</f>
        <v>-0.1597617278380915</v>
      </c>
      <c r="G114">
        <f>AVERAGE(C114:E114)</f>
        <v>-0.19990648861113847</v>
      </c>
      <c r="H114">
        <f>STDEV(C114:E114)</f>
        <v>0.008592386871246695</v>
      </c>
      <c r="I114">
        <f>(B114*B4+C114*C4+D114*D4+E114*E4+F114*F4)/SUM(B4:F4)</f>
        <v>-0.1965076409056761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0.00216816559102519</v>
      </c>
      <c r="C115">
        <f>C75*10000/C62</f>
        <v>0.00028815995085769826</v>
      </c>
      <c r="D115">
        <f>D75*10000/D62</f>
        <v>0.005442021169180211</v>
      </c>
      <c r="E115">
        <f>E75*10000/E62</f>
        <v>0.004382855694762405</v>
      </c>
      <c r="F115">
        <f>F75*10000/F62</f>
        <v>0.0023528826976233755</v>
      </c>
      <c r="G115">
        <f>AVERAGE(C115:E115)</f>
        <v>0.003371012271600105</v>
      </c>
      <c r="H115">
        <f>STDEV(C115:E115)</f>
        <v>0.0027218452746583166</v>
      </c>
      <c r="I115">
        <f>(B115*B4+C115*C4+D115*D4+E115*E4+F115*F4)/SUM(B4:F4)</f>
        <v>0.0030607493163351423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44.20083025015148</v>
      </c>
      <c r="C122">
        <f>C82*10000/C62</f>
        <v>52.021841225433874</v>
      </c>
      <c r="D122">
        <f>D82*10000/D62</f>
        <v>36.31832039353342</v>
      </c>
      <c r="E122">
        <f>E82*10000/E62</f>
        <v>-57.261055921246324</v>
      </c>
      <c r="F122">
        <f>F82*10000/F62</f>
        <v>-102.79616595130535</v>
      </c>
      <c r="G122">
        <f>AVERAGE(C122:E122)</f>
        <v>10.359701899240326</v>
      </c>
      <c r="H122">
        <f>STDEV(C122:E122)</f>
        <v>59.08532227035884</v>
      </c>
      <c r="I122">
        <f>(B122*B4+C122*C4+D122*D4+E122*E4+F122*F4)/SUM(B4:F4)</f>
        <v>0.13073081216290405</v>
      </c>
    </row>
    <row r="123" spans="1:9" ht="12.75">
      <c r="A123" t="s">
        <v>82</v>
      </c>
      <c r="B123">
        <f>B83*10000/B62</f>
        <v>2.4035866163340964</v>
      </c>
      <c r="C123">
        <f>C83*10000/C62</f>
        <v>1.0824940450987985</v>
      </c>
      <c r="D123">
        <f>D83*10000/D62</f>
        <v>0.7123832606575137</v>
      </c>
      <c r="E123">
        <f>E83*10000/E62</f>
        <v>1.8348493401892587</v>
      </c>
      <c r="F123">
        <f>F83*10000/F62</f>
        <v>6.6973283643732096</v>
      </c>
      <c r="G123">
        <f>AVERAGE(C123:E123)</f>
        <v>1.209908881981857</v>
      </c>
      <c r="H123">
        <f>STDEV(C123:E123)</f>
        <v>0.5719776485303371</v>
      </c>
      <c r="I123">
        <f>(B123*B4+C123*C4+D123*D4+E123*E4+F123*F4)/SUM(B4:F4)</f>
        <v>2.1158267345677984</v>
      </c>
    </row>
    <row r="124" spans="1:9" ht="12.75">
      <c r="A124" t="s">
        <v>83</v>
      </c>
      <c r="B124">
        <f>B84*10000/B62</f>
        <v>0.7630918461943603</v>
      </c>
      <c r="C124">
        <f>C84*10000/C62</f>
        <v>1.4202291805809277</v>
      </c>
      <c r="D124">
        <f>D84*10000/D62</f>
        <v>3.207869974360522</v>
      </c>
      <c r="E124">
        <f>E84*10000/E62</f>
        <v>2.9759716298027477</v>
      </c>
      <c r="F124">
        <f>F84*10000/F62</f>
        <v>5.5494201515778565</v>
      </c>
      <c r="G124">
        <f>AVERAGE(C124:E124)</f>
        <v>2.534690261581399</v>
      </c>
      <c r="H124">
        <f>STDEV(C124:E124)</f>
        <v>0.9720914752998887</v>
      </c>
      <c r="I124">
        <f>(B124*B4+C124*C4+D124*D4+E124*E4+F124*F4)/SUM(B4:F4)</f>
        <v>2.6812196439267333</v>
      </c>
    </row>
    <row r="125" spans="1:9" ht="12.75">
      <c r="A125" t="s">
        <v>84</v>
      </c>
      <c r="B125">
        <f>B85*10000/B62</f>
        <v>0.32414394310053746</v>
      </c>
      <c r="C125">
        <f>C85*10000/C62</f>
        <v>-0.22726718034864898</v>
      </c>
      <c r="D125">
        <f>D85*10000/D62</f>
        <v>-0.33342815351667904</v>
      </c>
      <c r="E125">
        <f>E85*10000/E62</f>
        <v>-0.25460324572873666</v>
      </c>
      <c r="F125">
        <f>F85*10000/F62</f>
        <v>-0.17187228624010883</v>
      </c>
      <c r="G125">
        <f>AVERAGE(C125:E125)</f>
        <v>-0.27176619319802153</v>
      </c>
      <c r="H125">
        <f>STDEV(C125:E125)</f>
        <v>0.05512225621625884</v>
      </c>
      <c r="I125">
        <f>(B125*B4+C125*C4+D125*D4+E125*E4+F125*F4)/SUM(B4:F4)</f>
        <v>-0.1722296373756627</v>
      </c>
    </row>
    <row r="126" spans="1:9" ht="12.75">
      <c r="A126" t="s">
        <v>85</v>
      </c>
      <c r="B126">
        <f>B86*10000/B62</f>
        <v>1.0470589657068519</v>
      </c>
      <c r="C126">
        <f>C86*10000/C62</f>
        <v>1.2007433927133067</v>
      </c>
      <c r="D126">
        <f>D86*10000/D62</f>
        <v>1.1803733982431064</v>
      </c>
      <c r="E126">
        <f>E86*10000/E62</f>
        <v>0.25896818794417464</v>
      </c>
      <c r="F126">
        <f>F86*10000/F62</f>
        <v>1.3573656280889366</v>
      </c>
      <c r="G126">
        <f>AVERAGE(C126:E126)</f>
        <v>0.8800283263001959</v>
      </c>
      <c r="H126">
        <f>STDEV(C126:E126)</f>
        <v>0.5379502818660654</v>
      </c>
      <c r="I126">
        <f>(B126*B4+C126*C4+D126*D4+E126*E4+F126*F4)/SUM(B4:F4)</f>
        <v>0.967927341842683</v>
      </c>
    </row>
    <row r="127" spans="1:9" ht="12.75">
      <c r="A127" t="s">
        <v>86</v>
      </c>
      <c r="B127">
        <f>B87*10000/B62</f>
        <v>0.281327604614237</v>
      </c>
      <c r="C127">
        <f>C87*10000/C62</f>
        <v>0.17843768066281424</v>
      </c>
      <c r="D127">
        <f>D87*10000/D62</f>
        <v>0.2822468458775407</v>
      </c>
      <c r="E127">
        <f>E87*10000/E62</f>
        <v>0.5845646113057908</v>
      </c>
      <c r="F127">
        <f>F87*10000/F62</f>
        <v>0.4850088838463897</v>
      </c>
      <c r="G127">
        <f>AVERAGE(C127:E127)</f>
        <v>0.34841637928204855</v>
      </c>
      <c r="H127">
        <f>STDEV(C127:E127)</f>
        <v>0.21099425658438906</v>
      </c>
      <c r="I127">
        <f>(B127*B4+C127*C4+D127*D4+E127*E4+F127*F4)/SUM(B4:F4)</f>
        <v>0.3569737773617337</v>
      </c>
    </row>
    <row r="128" spans="1:9" ht="12.75">
      <c r="A128" t="s">
        <v>87</v>
      </c>
      <c r="B128">
        <f>B88*10000/B62</f>
        <v>0.40673869784314537</v>
      </c>
      <c r="C128">
        <f>C88*10000/C62</f>
        <v>0.2860769770300703</v>
      </c>
      <c r="D128">
        <f>D88*10000/D62</f>
        <v>0.12001432980559301</v>
      </c>
      <c r="E128">
        <f>E88*10000/E62</f>
        <v>0.24033732089692522</v>
      </c>
      <c r="F128">
        <f>F88*10000/F62</f>
        <v>0.5110428617404298</v>
      </c>
      <c r="G128">
        <f>AVERAGE(C128:E128)</f>
        <v>0.2154762092441962</v>
      </c>
      <c r="H128">
        <f>STDEV(C128:E128)</f>
        <v>0.08577736796648269</v>
      </c>
      <c r="I128">
        <f>(B128*B4+C128*C4+D128*D4+E128*E4+F128*F4)/SUM(B4:F4)</f>
        <v>0.282642267037834</v>
      </c>
    </row>
    <row r="129" spans="1:9" ht="12.75">
      <c r="A129" t="s">
        <v>88</v>
      </c>
      <c r="B129">
        <f>B89*10000/B62</f>
        <v>0.03771665186238209</v>
      </c>
      <c r="C129">
        <f>C89*10000/C62</f>
        <v>0.07111820832922726</v>
      </c>
      <c r="D129">
        <f>D89*10000/D62</f>
        <v>0.0826921097052464</v>
      </c>
      <c r="E129">
        <f>E89*10000/E62</f>
        <v>0.028636859600011756</v>
      </c>
      <c r="F129">
        <f>F89*10000/F62</f>
        <v>0.02829243380122886</v>
      </c>
      <c r="G129">
        <f>AVERAGE(C129:E129)</f>
        <v>0.0608157258781618</v>
      </c>
      <c r="H129">
        <f>STDEV(C129:E129)</f>
        <v>0.02846222715241648</v>
      </c>
      <c r="I129">
        <f>(B129*B4+C129*C4+D129*D4+E129*E4+F129*F4)/SUM(B4:F4)</f>
        <v>0.053126592178146144</v>
      </c>
    </row>
    <row r="130" spans="1:9" ht="12.75">
      <c r="A130" t="s">
        <v>89</v>
      </c>
      <c r="B130">
        <f>B90*10000/B62</f>
        <v>0.15369266606787232</v>
      </c>
      <c r="C130">
        <f>C90*10000/C62</f>
        <v>0.1496129678515747</v>
      </c>
      <c r="D130">
        <f>D90*10000/D62</f>
        <v>0.18048100716896207</v>
      </c>
      <c r="E130">
        <f>E90*10000/E62</f>
        <v>-0.0312502663061422</v>
      </c>
      <c r="F130">
        <f>F90*10000/F62</f>
        <v>0.16072026467922831</v>
      </c>
      <c r="G130">
        <f>AVERAGE(C130:E130)</f>
        <v>0.09961456957146486</v>
      </c>
      <c r="H130">
        <f>STDEV(C130:E130)</f>
        <v>0.11437837608035759</v>
      </c>
      <c r="I130">
        <f>(B130*B4+C130*C4+D130*D4+E130*E4+F130*F4)/SUM(B4:F4)</f>
        <v>0.1155899207537151</v>
      </c>
    </row>
    <row r="131" spans="1:9" ht="12.75">
      <c r="A131" t="s">
        <v>90</v>
      </c>
      <c r="B131">
        <f>B91*10000/B62</f>
        <v>-0.02518793645764445</v>
      </c>
      <c r="C131">
        <f>C91*10000/C62</f>
        <v>0.03214513183386726</v>
      </c>
      <c r="D131">
        <f>D91*10000/D62</f>
        <v>0.028425844006812393</v>
      </c>
      <c r="E131">
        <f>E91*10000/E62</f>
        <v>0.030787757668305757</v>
      </c>
      <c r="F131">
        <f>F91*10000/F62</f>
        <v>0.02813252792474428</v>
      </c>
      <c r="G131">
        <f>AVERAGE(C131:E131)</f>
        <v>0.0304529111696618</v>
      </c>
      <c r="H131">
        <f>STDEV(C131:E131)</f>
        <v>0.0018821177217061306</v>
      </c>
      <c r="I131">
        <f>(B131*B4+C131*C4+D131*D4+E131*E4+F131*F4)/SUM(B4:F4)</f>
        <v>0.02209630486611528</v>
      </c>
    </row>
    <row r="132" spans="1:9" ht="12.75">
      <c r="A132" t="s">
        <v>91</v>
      </c>
      <c r="B132">
        <f>B92*10000/B62</f>
        <v>0.097201288189135</v>
      </c>
      <c r="C132">
        <f>C92*10000/C62</f>
        <v>0.06376488410629688</v>
      </c>
      <c r="D132">
        <f>D92*10000/D62</f>
        <v>0.011435509733316612</v>
      </c>
      <c r="E132">
        <f>E92*10000/E62</f>
        <v>0.03173451169896989</v>
      </c>
      <c r="F132">
        <f>F92*10000/F62</f>
        <v>0.038513700710372856</v>
      </c>
      <c r="G132">
        <f>AVERAGE(C132:E132)</f>
        <v>0.03564496851286113</v>
      </c>
      <c r="H132">
        <f>STDEV(C132:E132)</f>
        <v>0.026382941646769836</v>
      </c>
      <c r="I132">
        <f>(B132*B4+C132*C4+D132*D4+E132*E4+F132*F4)/SUM(B4:F4)</f>
        <v>0.04493370071614988</v>
      </c>
    </row>
    <row r="133" spans="1:9" ht="12.75">
      <c r="A133" t="s">
        <v>92</v>
      </c>
      <c r="B133">
        <f>B93*10000/B62</f>
        <v>0.13273844853138586</v>
      </c>
      <c r="C133">
        <f>C93*10000/C62</f>
        <v>0.1236422812105225</v>
      </c>
      <c r="D133">
        <f>D93*10000/D62</f>
        <v>0.1312020272522414</v>
      </c>
      <c r="E133">
        <f>E93*10000/E62</f>
        <v>0.13542165680408005</v>
      </c>
      <c r="F133">
        <f>F93*10000/F62</f>
        <v>0.11165206805139177</v>
      </c>
      <c r="G133">
        <f>AVERAGE(C133:E133)</f>
        <v>0.13008865508894799</v>
      </c>
      <c r="H133">
        <f>STDEV(C133:E133)</f>
        <v>0.005968091866251642</v>
      </c>
      <c r="I133">
        <f>(B133*B4+C133*C4+D133*D4+E133*E4+F133*F4)/SUM(B4:F4)</f>
        <v>0.12800824866113494</v>
      </c>
    </row>
    <row r="134" spans="1:9" ht="12.75">
      <c r="A134" t="s">
        <v>93</v>
      </c>
      <c r="B134">
        <f>B94*10000/B62</f>
        <v>-0.006039489279939718</v>
      </c>
      <c r="C134">
        <f>C94*10000/C62</f>
        <v>0.0041272633358671465</v>
      </c>
      <c r="D134">
        <f>D94*10000/D62</f>
        <v>0.0022276141939188004</v>
      </c>
      <c r="E134">
        <f>E94*10000/E62</f>
        <v>-0.003873715695413721</v>
      </c>
      <c r="F134">
        <f>F94*10000/F62</f>
        <v>-0.03312901078715686</v>
      </c>
      <c r="G134">
        <f>AVERAGE(C134:E134)</f>
        <v>0.000827053944790742</v>
      </c>
      <c r="H134">
        <f>STDEV(C134:E134)</f>
        <v>0.004180322131526143</v>
      </c>
      <c r="I134">
        <f>(B134*B4+C134*C4+D134*D4+E134*E4+F134*F4)/SUM(B4:F4)</f>
        <v>-0.004703346117679028</v>
      </c>
    </row>
    <row r="135" spans="1:9" ht="12.75">
      <c r="A135" t="s">
        <v>94</v>
      </c>
      <c r="B135">
        <f>B95*10000/B62</f>
        <v>-0.00650060173249151</v>
      </c>
      <c r="C135">
        <f>C95*10000/C62</f>
        <v>0.0026518094680210605</v>
      </c>
      <c r="D135">
        <f>D95*10000/D62</f>
        <v>-0.004189823360350125</v>
      </c>
      <c r="E135">
        <f>E95*10000/E62</f>
        <v>-0.014492928990661087</v>
      </c>
      <c r="F135">
        <f>F95*10000/F62</f>
        <v>-0.002077254561596553</v>
      </c>
      <c r="G135">
        <f>AVERAGE(C135:E135)</f>
        <v>-0.005343647627663384</v>
      </c>
      <c r="H135">
        <f>STDEV(C135:E135)</f>
        <v>0.008630411174100246</v>
      </c>
      <c r="I135">
        <f>(B135*B4+C135*C4+D135*D4+E135*E4+F135*F4)/SUM(B4:F4)</f>
        <v>-0.005074662452054929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2005-02-17T08:04:30Z</cp:lastPrinted>
  <dcterms:created xsi:type="dcterms:W3CDTF">2005-02-17T08:04:30Z</dcterms:created>
  <dcterms:modified xsi:type="dcterms:W3CDTF">2005-02-17T11:12:50Z</dcterms:modified>
  <cp:category/>
  <cp:version/>
  <cp:contentType/>
  <cp:contentStatus/>
</cp:coreProperties>
</file>