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<sst xmlns="http://schemas.openxmlformats.org/spreadsheetml/2006/main" count="204" uniqueCount="98">
  <si>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21/02/2005       11:52:43</t>
  </si>
  <si>
    <t>LISSNER</t>
  </si>
  <si>
    <t>HCMQAP496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</si>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</sst>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879996"/>
        <c:axId val="59375645"/>
      </c:lineChart>
      <c:catAx>
        <c:axId val="43879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auto val="1"/>
        <c:lblOffset val="100"/>
        <c:noMultiLvlLbl val="0"/>
      </c:catAx>
      <c:valAx>
        <c:axId val="5937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7999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-0.003751</v>
      </c>
      <c r="D4" s="12">
        <v>-0.003749</v>
      </c>
      <c r="E4" s="12">
        <v>-0.00375</v>
      </c>
      <c r="F4" s="24">
        <v>-0.002078</v>
      </c>
      <c r="G4" s="34">
        <v>-0.011687</v>
      </c>
    </row>
    <row r="5" spans="1:7" ht="12.75" thickBot="1">
      <c r="A5" s="44" t="s">
        <v>13</v>
      </c>
      <c r="B5" s="45">
        <v>2.808441</v>
      </c>
      <c r="C5" s="46">
        <v>0.764321</v>
      </c>
      <c r="D5" s="46">
        <v>-0.355045</v>
      </c>
      <c r="E5" s="46">
        <v>-0.917862</v>
      </c>
      <c r="F5" s="47">
        <v>-2.221157</v>
      </c>
      <c r="G5" s="48">
        <v>9.024164</v>
      </c>
    </row>
    <row r="6" spans="1:7" ht="12.75" thickTop="1">
      <c r="A6" s="6" t="s">
        <v>14</v>
      </c>
      <c r="B6" s="39">
        <v>97.01178</v>
      </c>
      <c r="C6" s="40">
        <v>-67.76217</v>
      </c>
      <c r="D6" s="40">
        <v>13.78977</v>
      </c>
      <c r="E6" s="40">
        <v>-15.49934</v>
      </c>
      <c r="F6" s="41">
        <v>20.07449</v>
      </c>
      <c r="G6" s="42">
        <v>0.008052697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-4.021281</v>
      </c>
      <c r="C8" s="13">
        <v>-3.502439</v>
      </c>
      <c r="D8" s="13">
        <v>-1.891351</v>
      </c>
      <c r="E8" s="13">
        <v>-2.313738</v>
      </c>
      <c r="F8" s="25">
        <v>-3.403146</v>
      </c>
      <c r="G8" s="35">
        <v>-2.890864</v>
      </c>
    </row>
    <row r="9" spans="1:7" ht="12">
      <c r="A9" s="20" t="s">
        <v>17</v>
      </c>
      <c r="B9" s="29">
        <v>0.3345688</v>
      </c>
      <c r="C9" s="13">
        <v>-0.4314148</v>
      </c>
      <c r="D9" s="13">
        <v>-0.3200162</v>
      </c>
      <c r="E9" s="13">
        <v>-0.3146567</v>
      </c>
      <c r="F9" s="25">
        <v>-1.429335</v>
      </c>
      <c r="G9" s="35">
        <v>-0.3986758</v>
      </c>
    </row>
    <row r="10" spans="1:7" ht="12">
      <c r="A10" s="20" t="s">
        <v>18</v>
      </c>
      <c r="B10" s="29">
        <v>1.068466</v>
      </c>
      <c r="C10" s="13">
        <v>1.647909</v>
      </c>
      <c r="D10" s="13">
        <v>0.7617474</v>
      </c>
      <c r="E10" s="13">
        <v>0.6169242</v>
      </c>
      <c r="F10" s="25">
        <v>-0.5042411</v>
      </c>
      <c r="G10" s="35">
        <v>0.8157531</v>
      </c>
    </row>
    <row r="11" spans="1:7" ht="12">
      <c r="A11" s="21" t="s">
        <v>19</v>
      </c>
      <c r="B11" s="31">
        <v>2.984619</v>
      </c>
      <c r="C11" s="15">
        <v>1.707804</v>
      </c>
      <c r="D11" s="15">
        <v>2.628154</v>
      </c>
      <c r="E11" s="15">
        <v>1.91029</v>
      </c>
      <c r="F11" s="27">
        <v>14.18892</v>
      </c>
      <c r="G11" s="37">
        <v>3.827245</v>
      </c>
    </row>
    <row r="12" spans="1:7" ht="12">
      <c r="A12" s="20" t="s">
        <v>20</v>
      </c>
      <c r="B12" s="29">
        <v>-0.05145811</v>
      </c>
      <c r="C12" s="13">
        <v>0.2786417</v>
      </c>
      <c r="D12" s="13">
        <v>0.1102757</v>
      </c>
      <c r="E12" s="13">
        <v>0.07643798</v>
      </c>
      <c r="F12" s="25">
        <v>-0.1825437</v>
      </c>
      <c r="G12" s="35">
        <v>0.08017995</v>
      </c>
    </row>
    <row r="13" spans="1:7" ht="12">
      <c r="A13" s="20" t="s">
        <v>21</v>
      </c>
      <c r="B13" s="29">
        <v>-0.03822196</v>
      </c>
      <c r="C13" s="13">
        <v>-0.09630656</v>
      </c>
      <c r="D13" s="13">
        <v>-0.1791774</v>
      </c>
      <c r="E13" s="13">
        <v>0.01233273</v>
      </c>
      <c r="F13" s="25">
        <v>-0.101549</v>
      </c>
      <c r="G13" s="35">
        <v>-0.08243022</v>
      </c>
    </row>
    <row r="14" spans="1:7" ht="12">
      <c r="A14" s="20" t="s">
        <v>22</v>
      </c>
      <c r="B14" s="29">
        <v>-0.08504765</v>
      </c>
      <c r="C14" s="13">
        <v>-0.03095747</v>
      </c>
      <c r="D14" s="13">
        <v>0.03070193</v>
      </c>
      <c r="E14" s="13">
        <v>-0.1190864</v>
      </c>
      <c r="F14" s="25">
        <v>-0.01329986</v>
      </c>
      <c r="G14" s="35">
        <v>-0.0428041</v>
      </c>
    </row>
    <row r="15" spans="1:7" ht="12">
      <c r="A15" s="21" t="s">
        <v>23</v>
      </c>
      <c r="B15" s="31">
        <v>-0.4683082</v>
      </c>
      <c r="C15" s="15">
        <v>-0.2427198</v>
      </c>
      <c r="D15" s="15">
        <v>-0.134144</v>
      </c>
      <c r="E15" s="15">
        <v>-0.1533809</v>
      </c>
      <c r="F15" s="27">
        <v>-0.4355984</v>
      </c>
      <c r="G15" s="37">
        <v>-0.2535071</v>
      </c>
    </row>
    <row r="16" spans="1:7" ht="12">
      <c r="A16" s="20" t="s">
        <v>24</v>
      </c>
      <c r="B16" s="29">
        <v>0.003190995</v>
      </c>
      <c r="C16" s="13">
        <v>0.03691565</v>
      </c>
      <c r="D16" s="13">
        <v>-0.02703318</v>
      </c>
      <c r="E16" s="13">
        <v>0.001355839</v>
      </c>
      <c r="F16" s="25">
        <v>-0.02203687</v>
      </c>
      <c r="G16" s="35">
        <v>0.0002358702</v>
      </c>
    </row>
    <row r="17" spans="1:7" ht="12">
      <c r="A17" s="20" t="s">
        <v>25</v>
      </c>
      <c r="B17" s="29">
        <v>-0.05431432</v>
      </c>
      <c r="C17" s="13">
        <v>-0.02738676</v>
      </c>
      <c r="D17" s="13">
        <v>-0.04074878</v>
      </c>
      <c r="E17" s="13">
        <v>-0.0236789</v>
      </c>
      <c r="F17" s="25">
        <v>-0.04578132</v>
      </c>
      <c r="G17" s="35">
        <v>-0.03607098</v>
      </c>
    </row>
    <row r="18" spans="1:7" ht="12">
      <c r="A18" s="20" t="s">
        <v>26</v>
      </c>
      <c r="B18" s="29">
        <v>-0.00556727</v>
      </c>
      <c r="C18" s="13">
        <v>0.004260775</v>
      </c>
      <c r="D18" s="13">
        <v>0.01920753</v>
      </c>
      <c r="E18" s="13">
        <v>0.004079843</v>
      </c>
      <c r="F18" s="25">
        <v>-0.02551266</v>
      </c>
      <c r="G18" s="35">
        <v>0.002404521</v>
      </c>
    </row>
    <row r="19" spans="1:7" ht="12">
      <c r="A19" s="21" t="s">
        <v>27</v>
      </c>
      <c r="B19" s="31">
        <v>-0.2038084</v>
      </c>
      <c r="C19" s="15">
        <v>-0.1778888</v>
      </c>
      <c r="D19" s="15">
        <v>-0.2005892</v>
      </c>
      <c r="E19" s="15">
        <v>-0.1798281</v>
      </c>
      <c r="F19" s="27">
        <v>-0.1452683</v>
      </c>
      <c r="G19" s="37">
        <v>-0.1832189</v>
      </c>
    </row>
    <row r="20" spans="1:7" ht="12.75" thickBot="1">
      <c r="A20" s="44" t="s">
        <v>28</v>
      </c>
      <c r="B20" s="45">
        <v>-0.004462659</v>
      </c>
      <c r="C20" s="46">
        <v>-0.005351052</v>
      </c>
      <c r="D20" s="46">
        <v>-0.004557891</v>
      </c>
      <c r="E20" s="46">
        <v>-0.005387017</v>
      </c>
      <c r="F20" s="47">
        <v>-0.002800717</v>
      </c>
      <c r="G20" s="48">
        <v>-0.004699623</v>
      </c>
    </row>
    <row r="21" spans="1:7" ht="12.75" thickTop="1">
      <c r="A21" s="6" t="s">
        <v>29</v>
      </c>
      <c r="B21" s="39">
        <v>-86.67513</v>
      </c>
      <c r="C21" s="40">
        <v>23.5442</v>
      </c>
      <c r="D21" s="40">
        <v>-5.629331</v>
      </c>
      <c r="E21" s="40">
        <v>30.60573</v>
      </c>
      <c r="F21" s="41">
        <v>6.601304</v>
      </c>
      <c r="G21" s="43">
        <v>0.002295887</v>
      </c>
    </row>
    <row r="22" spans="1:7" ht="12">
      <c r="A22" s="20" t="s">
        <v>30</v>
      </c>
      <c r="B22" s="29">
        <v>56.1694</v>
      </c>
      <c r="C22" s="13">
        <v>15.28644</v>
      </c>
      <c r="D22" s="13">
        <v>-7.100898</v>
      </c>
      <c r="E22" s="13">
        <v>-18.35726</v>
      </c>
      <c r="F22" s="25">
        <v>-44.42342</v>
      </c>
      <c r="G22" s="36">
        <v>0</v>
      </c>
    </row>
    <row r="23" spans="1:7" ht="12">
      <c r="A23" s="20" t="s">
        <v>31</v>
      </c>
      <c r="B23" s="29">
        <v>2.238959</v>
      </c>
      <c r="C23" s="13">
        <v>1.282772</v>
      </c>
      <c r="D23" s="13">
        <v>1.716716</v>
      </c>
      <c r="E23" s="13">
        <v>1.053761</v>
      </c>
      <c r="F23" s="25">
        <v>4.477684</v>
      </c>
      <c r="G23" s="35">
        <v>1.896508</v>
      </c>
    </row>
    <row r="24" spans="1:7" ht="12">
      <c r="A24" s="20" t="s">
        <v>32</v>
      </c>
      <c r="B24" s="29">
        <v>-2.262013</v>
      </c>
      <c r="C24" s="13">
        <v>2.084426</v>
      </c>
      <c r="D24" s="13">
        <v>1.957275</v>
      </c>
      <c r="E24" s="13">
        <v>-0.9071483</v>
      </c>
      <c r="F24" s="25">
        <v>-1.265736</v>
      </c>
      <c r="G24" s="35">
        <v>0.2577936</v>
      </c>
    </row>
    <row r="25" spans="1:7" ht="12">
      <c r="A25" s="20" t="s">
        <v>33</v>
      </c>
      <c r="B25" s="29">
        <v>0.2793052</v>
      </c>
      <c r="C25" s="13">
        <v>0.4290895</v>
      </c>
      <c r="D25" s="13">
        <v>0.4402348</v>
      </c>
      <c r="E25" s="13">
        <v>0.7559062</v>
      </c>
      <c r="F25" s="25">
        <v>-1.439203</v>
      </c>
      <c r="G25" s="35">
        <v>0.2396062</v>
      </c>
    </row>
    <row r="26" spans="1:7" ht="12">
      <c r="A26" s="21" t="s">
        <v>34</v>
      </c>
      <c r="B26" s="31">
        <v>0.743409</v>
      </c>
      <c r="C26" s="15">
        <v>-0.1050875</v>
      </c>
      <c r="D26" s="15">
        <v>0.09392791</v>
      </c>
      <c r="E26" s="15">
        <v>0.4127879</v>
      </c>
      <c r="F26" s="27">
        <v>1.245066</v>
      </c>
      <c r="G26" s="37">
        <v>0.3705951</v>
      </c>
    </row>
    <row r="27" spans="1:7" ht="12">
      <c r="A27" s="20" t="s">
        <v>35</v>
      </c>
      <c r="B27" s="29">
        <v>0.01931966</v>
      </c>
      <c r="C27" s="13">
        <v>-0.07159111</v>
      </c>
      <c r="D27" s="13">
        <v>0.2197755</v>
      </c>
      <c r="E27" s="13">
        <v>-0.1575168</v>
      </c>
      <c r="F27" s="25">
        <v>0.02523878</v>
      </c>
      <c r="G27" s="35">
        <v>0.003911921</v>
      </c>
    </row>
    <row r="28" spans="1:7" ht="12">
      <c r="A28" s="20" t="s">
        <v>36</v>
      </c>
      <c r="B28" s="29">
        <v>0.2846646</v>
      </c>
      <c r="C28" s="13">
        <v>0.5104407</v>
      </c>
      <c r="D28" s="13">
        <v>0.5647415</v>
      </c>
      <c r="E28" s="13">
        <v>0.6186011</v>
      </c>
      <c r="F28" s="25">
        <v>-0.172683</v>
      </c>
      <c r="G28" s="35">
        <v>0.425719</v>
      </c>
    </row>
    <row r="29" spans="1:7" ht="12">
      <c r="A29" s="20" t="s">
        <v>37</v>
      </c>
      <c r="B29" s="29">
        <v>0.06924261</v>
      </c>
      <c r="C29" s="13">
        <v>0.01651747</v>
      </c>
      <c r="D29" s="13">
        <v>-0.1155878</v>
      </c>
      <c r="E29" s="13">
        <v>-0.02922169</v>
      </c>
      <c r="F29" s="25">
        <v>-0.08478819</v>
      </c>
      <c r="G29" s="35">
        <v>-0.03214331</v>
      </c>
    </row>
    <row r="30" spans="1:7" ht="12">
      <c r="A30" s="21" t="s">
        <v>38</v>
      </c>
      <c r="B30" s="31">
        <v>0.1246049</v>
      </c>
      <c r="C30" s="15">
        <v>0.07003322</v>
      </c>
      <c r="D30" s="15">
        <v>0.001366538</v>
      </c>
      <c r="E30" s="15">
        <v>-0.03924804</v>
      </c>
      <c r="F30" s="27">
        <v>0.1517602</v>
      </c>
      <c r="G30" s="37">
        <v>0.04599586</v>
      </c>
    </row>
    <row r="31" spans="1:7" ht="12">
      <c r="A31" s="20" t="s">
        <v>39</v>
      </c>
      <c r="B31" s="29">
        <v>-0.0454076</v>
      </c>
      <c r="C31" s="13">
        <v>-0.03484945</v>
      </c>
      <c r="D31" s="13">
        <v>-0.03863128</v>
      </c>
      <c r="E31" s="13">
        <v>-0.05123041</v>
      </c>
      <c r="F31" s="25">
        <v>-0.01393391</v>
      </c>
      <c r="G31" s="35">
        <v>-0.03844026</v>
      </c>
    </row>
    <row r="32" spans="1:7" ht="12">
      <c r="A32" s="20" t="s">
        <v>40</v>
      </c>
      <c r="B32" s="29">
        <v>0.06808414</v>
      </c>
      <c r="C32" s="13">
        <v>0.06620042</v>
      </c>
      <c r="D32" s="13">
        <v>0.07529499</v>
      </c>
      <c r="E32" s="13">
        <v>0.09243216</v>
      </c>
      <c r="F32" s="25">
        <v>-0.01987586</v>
      </c>
      <c r="G32" s="35">
        <v>0.06348828</v>
      </c>
    </row>
    <row r="33" spans="1:7" ht="12">
      <c r="A33" s="20" t="s">
        <v>41</v>
      </c>
      <c r="B33" s="29">
        <v>0.1206746</v>
      </c>
      <c r="C33" s="13">
        <v>0.08045902</v>
      </c>
      <c r="D33" s="13">
        <v>0.1089021</v>
      </c>
      <c r="E33" s="13">
        <v>0.08449511</v>
      </c>
      <c r="F33" s="25">
        <v>0.07930863</v>
      </c>
      <c r="G33" s="35">
        <v>0.09394375</v>
      </c>
    </row>
    <row r="34" spans="1:7" ht="12">
      <c r="A34" s="21" t="s">
        <v>42</v>
      </c>
      <c r="B34" s="31">
        <v>-0.007686089</v>
      </c>
      <c r="C34" s="15">
        <v>0.004395395</v>
      </c>
      <c r="D34" s="15">
        <v>0.001874131</v>
      </c>
      <c r="E34" s="15">
        <v>-0.009883938</v>
      </c>
      <c r="F34" s="27">
        <v>-0.03273383</v>
      </c>
      <c r="G34" s="37">
        <v>-0.006377915</v>
      </c>
    </row>
    <row r="35" spans="1:7" ht="12.75" thickBot="1">
      <c r="A35" s="22" t="s">
        <v>43</v>
      </c>
      <c r="B35" s="32">
        <v>-0.006613901</v>
      </c>
      <c r="C35" s="16">
        <v>-0.0005169287</v>
      </c>
      <c r="D35" s="16">
        <v>-0.01205346</v>
      </c>
      <c r="E35" s="16">
        <v>0.002682697</v>
      </c>
      <c r="F35" s="28">
        <v>0.003229895</v>
      </c>
      <c r="G35" s="38">
        <v>-0.002906512</v>
      </c>
    </row>
    <row r="36" spans="1:7" ht="12">
      <c r="A36" s="4" t="s">
        <v>44</v>
      </c>
      <c r="B36" s="3">
        <v>21.46912</v>
      </c>
      <c r="C36" s="3">
        <v>21.46607</v>
      </c>
      <c r="D36" s="3">
        <v>21.47522</v>
      </c>
      <c r="E36" s="3">
        <v>21.47522</v>
      </c>
      <c r="F36" s="3">
        <v>21.48132</v>
      </c>
      <c r="G36" s="3"/>
    </row>
    <row r="37" spans="1:6" ht="12">
      <c r="A37" s="4" t="s">
        <v>45</v>
      </c>
      <c r="B37" s="2">
        <v>-0.3300985</v>
      </c>
      <c r="C37" s="2">
        <v>-0.2833049</v>
      </c>
      <c r="D37" s="2">
        <v>-0.2593994</v>
      </c>
      <c r="E37" s="2">
        <v>-0.2431234</v>
      </c>
      <c r="F37" s="2">
        <v>-0.2258301</v>
      </c>
    </row>
    <row r="38" spans="1:7" ht="12">
      <c r="A38" s="4" t="s">
        <v>53</v>
      </c>
      <c r="B38" s="2">
        <v>-0.0001640872</v>
      </c>
      <c r="C38" s="2">
        <v>0.0001151342</v>
      </c>
      <c r="D38" s="2">
        <v>-2.34494E-05</v>
      </c>
      <c r="E38" s="2">
        <v>2.64443E-05</v>
      </c>
      <c r="F38" s="2">
        <v>-3.40761E-05</v>
      </c>
      <c r="G38" s="2">
        <v>0.0002510345</v>
      </c>
    </row>
    <row r="39" spans="1:7" ht="12.75" thickBot="1">
      <c r="A39" s="4" t="s">
        <v>54</v>
      </c>
      <c r="B39" s="2">
        <v>0.0001482694</v>
      </c>
      <c r="C39" s="2">
        <v>-4.020114E-05</v>
      </c>
      <c r="D39" s="2">
        <v>0</v>
      </c>
      <c r="E39" s="2">
        <v>-5.19812E-05</v>
      </c>
      <c r="F39" s="2">
        <v>-1.137359E-05</v>
      </c>
      <c r="G39" s="2">
        <v>0.001064376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3.116775</v>
      </c>
      <c r="F40" s="17" t="s">
        <v>48</v>
      </c>
      <c r="G40" s="8">
        <v>54.975524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0.003751</v>
      </c>
      <c r="D4">
        <v>0.003749</v>
      </c>
      <c r="E4">
        <v>0.00375</v>
      </c>
      <c r="F4">
        <v>0.002078</v>
      </c>
      <c r="G4">
        <v>0.011687</v>
      </c>
    </row>
    <row r="5" spans="1:7" ht="12.75">
      <c r="A5" t="s">
        <v>13</v>
      </c>
      <c r="B5">
        <v>2.808441</v>
      </c>
      <c r="C5">
        <v>0.764321</v>
      </c>
      <c r="D5">
        <v>-0.355045</v>
      </c>
      <c r="E5">
        <v>-0.917862</v>
      </c>
      <c r="F5">
        <v>-2.221157</v>
      </c>
      <c r="G5">
        <v>9.024164</v>
      </c>
    </row>
    <row r="6" spans="1:7" ht="12.75">
      <c r="A6" t="s">
        <v>14</v>
      </c>
      <c r="B6" s="49">
        <v>97.01178</v>
      </c>
      <c r="C6" s="49">
        <v>-67.76217</v>
      </c>
      <c r="D6" s="49">
        <v>13.78977</v>
      </c>
      <c r="E6" s="49">
        <v>-15.49934</v>
      </c>
      <c r="F6" s="49">
        <v>20.07449</v>
      </c>
      <c r="G6" s="49">
        <v>0.008052697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-4.021281</v>
      </c>
      <c r="C8" s="49">
        <v>-3.502439</v>
      </c>
      <c r="D8" s="49">
        <v>-1.891351</v>
      </c>
      <c r="E8" s="49">
        <v>-2.313738</v>
      </c>
      <c r="F8" s="49">
        <v>-3.403146</v>
      </c>
      <c r="G8" s="49">
        <v>-2.890864</v>
      </c>
    </row>
    <row r="9" spans="1:7" ht="12.75">
      <c r="A9" t="s">
        <v>17</v>
      </c>
      <c r="B9" s="49">
        <v>0.3345688</v>
      </c>
      <c r="C9" s="49">
        <v>-0.4314148</v>
      </c>
      <c r="D9" s="49">
        <v>-0.3200162</v>
      </c>
      <c r="E9" s="49">
        <v>-0.3146567</v>
      </c>
      <c r="F9" s="49">
        <v>-1.429335</v>
      </c>
      <c r="G9" s="49">
        <v>-0.3986758</v>
      </c>
    </row>
    <row r="10" spans="1:7" ht="12.75">
      <c r="A10" t="s">
        <v>18</v>
      </c>
      <c r="B10" s="49">
        <v>1.068466</v>
      </c>
      <c r="C10" s="49">
        <v>1.647909</v>
      </c>
      <c r="D10" s="49">
        <v>0.7617474</v>
      </c>
      <c r="E10" s="49">
        <v>0.6169242</v>
      </c>
      <c r="F10" s="49">
        <v>-0.5042411</v>
      </c>
      <c r="G10" s="49">
        <v>0.8157531</v>
      </c>
    </row>
    <row r="11" spans="1:7" ht="12.75">
      <c r="A11" t="s">
        <v>19</v>
      </c>
      <c r="B11" s="49">
        <v>2.984619</v>
      </c>
      <c r="C11" s="49">
        <v>1.707804</v>
      </c>
      <c r="D11" s="49">
        <v>2.628154</v>
      </c>
      <c r="E11" s="49">
        <v>1.91029</v>
      </c>
      <c r="F11" s="49">
        <v>14.18892</v>
      </c>
      <c r="G11" s="49">
        <v>3.827245</v>
      </c>
    </row>
    <row r="12" spans="1:7" ht="12.75">
      <c r="A12" t="s">
        <v>20</v>
      </c>
      <c r="B12" s="49">
        <v>-0.05145811</v>
      </c>
      <c r="C12" s="49">
        <v>0.2786417</v>
      </c>
      <c r="D12" s="49">
        <v>0.1102757</v>
      </c>
      <c r="E12" s="49">
        <v>0.07643798</v>
      </c>
      <c r="F12" s="49">
        <v>-0.1825437</v>
      </c>
      <c r="G12" s="49">
        <v>0.08017995</v>
      </c>
    </row>
    <row r="13" spans="1:7" ht="12.75">
      <c r="A13" t="s">
        <v>21</v>
      </c>
      <c r="B13" s="49">
        <v>-0.03822196</v>
      </c>
      <c r="C13" s="49">
        <v>-0.09630656</v>
      </c>
      <c r="D13" s="49">
        <v>-0.1791774</v>
      </c>
      <c r="E13" s="49">
        <v>0.01233273</v>
      </c>
      <c r="F13" s="49">
        <v>-0.101549</v>
      </c>
      <c r="G13" s="49">
        <v>-0.08243022</v>
      </c>
    </row>
    <row r="14" spans="1:7" ht="12.75">
      <c r="A14" t="s">
        <v>22</v>
      </c>
      <c r="B14" s="49">
        <v>-0.08504765</v>
      </c>
      <c r="C14" s="49">
        <v>-0.03095747</v>
      </c>
      <c r="D14" s="49">
        <v>0.03070193</v>
      </c>
      <c r="E14" s="49">
        <v>-0.1190864</v>
      </c>
      <c r="F14" s="49">
        <v>-0.01329986</v>
      </c>
      <c r="G14" s="49">
        <v>-0.0428041</v>
      </c>
    </row>
    <row r="15" spans="1:7" ht="12.75">
      <c r="A15" t="s">
        <v>23</v>
      </c>
      <c r="B15" s="49">
        <v>-0.4683082</v>
      </c>
      <c r="C15" s="49">
        <v>-0.2427198</v>
      </c>
      <c r="D15" s="49">
        <v>-0.134144</v>
      </c>
      <c r="E15" s="49">
        <v>-0.1533809</v>
      </c>
      <c r="F15" s="49">
        <v>-0.4355984</v>
      </c>
      <c r="G15" s="49">
        <v>-0.2535071</v>
      </c>
    </row>
    <row r="16" spans="1:7" ht="12.75">
      <c r="A16" t="s">
        <v>24</v>
      </c>
      <c r="B16" s="49">
        <v>0.003190995</v>
      </c>
      <c r="C16" s="49">
        <v>0.03691565</v>
      </c>
      <c r="D16" s="49">
        <v>-0.02703318</v>
      </c>
      <c r="E16" s="49">
        <v>0.001355839</v>
      </c>
      <c r="F16" s="49">
        <v>-0.02203687</v>
      </c>
      <c r="G16" s="49">
        <v>0.0002358702</v>
      </c>
    </row>
    <row r="17" spans="1:7" ht="12.75">
      <c r="A17" t="s">
        <v>25</v>
      </c>
      <c r="B17" s="49">
        <v>-0.05431432</v>
      </c>
      <c r="C17" s="49">
        <v>-0.02738676</v>
      </c>
      <c r="D17" s="49">
        <v>-0.04074878</v>
      </c>
      <c r="E17" s="49">
        <v>-0.0236789</v>
      </c>
      <c r="F17" s="49">
        <v>-0.04578132</v>
      </c>
      <c r="G17" s="49">
        <v>-0.03607098</v>
      </c>
    </row>
    <row r="18" spans="1:7" ht="12.75">
      <c r="A18" t="s">
        <v>26</v>
      </c>
      <c r="B18" s="49">
        <v>-0.00556727</v>
      </c>
      <c r="C18" s="49">
        <v>0.004260775</v>
      </c>
      <c r="D18" s="49">
        <v>0.01920753</v>
      </c>
      <c r="E18" s="49">
        <v>0.004079843</v>
      </c>
      <c r="F18" s="49">
        <v>-0.02551266</v>
      </c>
      <c r="G18" s="49">
        <v>0.002404521</v>
      </c>
    </row>
    <row r="19" spans="1:7" ht="12.75">
      <c r="A19" t="s">
        <v>27</v>
      </c>
      <c r="B19" s="49">
        <v>-0.2038084</v>
      </c>
      <c r="C19" s="49">
        <v>-0.1778888</v>
      </c>
      <c r="D19" s="49">
        <v>-0.2005892</v>
      </c>
      <c r="E19" s="49">
        <v>-0.1798281</v>
      </c>
      <c r="F19" s="49">
        <v>-0.1452683</v>
      </c>
      <c r="G19" s="49">
        <v>-0.1832189</v>
      </c>
    </row>
    <row r="20" spans="1:7" ht="12.75">
      <c r="A20" t="s">
        <v>28</v>
      </c>
      <c r="B20" s="49">
        <v>-0.004462659</v>
      </c>
      <c r="C20" s="49">
        <v>-0.005351052</v>
      </c>
      <c r="D20" s="49">
        <v>-0.004557891</v>
      </c>
      <c r="E20" s="49">
        <v>-0.005387017</v>
      </c>
      <c r="F20" s="49">
        <v>-0.002800717</v>
      </c>
      <c r="G20" s="49">
        <v>-0.004699623</v>
      </c>
    </row>
    <row r="21" spans="1:7" ht="12.75">
      <c r="A21" t="s">
        <v>29</v>
      </c>
      <c r="B21" s="49">
        <v>-86.67513</v>
      </c>
      <c r="C21" s="49">
        <v>23.5442</v>
      </c>
      <c r="D21" s="49">
        <v>-5.629331</v>
      </c>
      <c r="E21" s="49">
        <v>30.60573</v>
      </c>
      <c r="F21" s="49">
        <v>6.601304</v>
      </c>
      <c r="G21" s="49">
        <v>0.002295887</v>
      </c>
    </row>
    <row r="22" spans="1:7" ht="12.75">
      <c r="A22" t="s">
        <v>30</v>
      </c>
      <c r="B22" s="49">
        <v>56.1694</v>
      </c>
      <c r="C22" s="49">
        <v>15.28644</v>
      </c>
      <c r="D22" s="49">
        <v>-7.100898</v>
      </c>
      <c r="E22" s="49">
        <v>-18.35726</v>
      </c>
      <c r="F22" s="49">
        <v>-44.42342</v>
      </c>
      <c r="G22" s="49">
        <v>0</v>
      </c>
    </row>
    <row r="23" spans="1:7" ht="12.75">
      <c r="A23" t="s">
        <v>31</v>
      </c>
      <c r="B23" s="49">
        <v>2.238959</v>
      </c>
      <c r="C23" s="49">
        <v>1.282772</v>
      </c>
      <c r="D23" s="49">
        <v>1.716716</v>
      </c>
      <c r="E23" s="49">
        <v>1.053761</v>
      </c>
      <c r="F23" s="49">
        <v>4.477684</v>
      </c>
      <c r="G23" s="49">
        <v>1.896508</v>
      </c>
    </row>
    <row r="24" spans="1:7" ht="12.75">
      <c r="A24" t="s">
        <v>32</v>
      </c>
      <c r="B24" s="49">
        <v>-2.262013</v>
      </c>
      <c r="C24" s="49">
        <v>2.084426</v>
      </c>
      <c r="D24" s="49">
        <v>1.957275</v>
      </c>
      <c r="E24" s="49">
        <v>-0.9071483</v>
      </c>
      <c r="F24" s="49">
        <v>-1.265736</v>
      </c>
      <c r="G24" s="49">
        <v>0.2577936</v>
      </c>
    </row>
    <row r="25" spans="1:7" ht="12.75">
      <c r="A25" t="s">
        <v>33</v>
      </c>
      <c r="B25" s="49">
        <v>0.2793052</v>
      </c>
      <c r="C25" s="49">
        <v>0.4290895</v>
      </c>
      <c r="D25" s="49">
        <v>0.4402348</v>
      </c>
      <c r="E25" s="49">
        <v>0.7559062</v>
      </c>
      <c r="F25" s="49">
        <v>-1.439203</v>
      </c>
      <c r="G25" s="49">
        <v>0.2396062</v>
      </c>
    </row>
    <row r="26" spans="1:7" ht="12.75">
      <c r="A26" t="s">
        <v>34</v>
      </c>
      <c r="B26" s="49">
        <v>0.743409</v>
      </c>
      <c r="C26" s="49">
        <v>-0.1050875</v>
      </c>
      <c r="D26" s="49">
        <v>0.09392791</v>
      </c>
      <c r="E26" s="49">
        <v>0.4127879</v>
      </c>
      <c r="F26" s="49">
        <v>1.245066</v>
      </c>
      <c r="G26" s="49">
        <v>0.3705951</v>
      </c>
    </row>
    <row r="27" spans="1:7" ht="12.75">
      <c r="A27" t="s">
        <v>35</v>
      </c>
      <c r="B27" s="49">
        <v>0.01931966</v>
      </c>
      <c r="C27" s="49">
        <v>-0.07159111</v>
      </c>
      <c r="D27" s="49">
        <v>0.2197755</v>
      </c>
      <c r="E27" s="49">
        <v>-0.1575168</v>
      </c>
      <c r="F27" s="49">
        <v>0.02523878</v>
      </c>
      <c r="G27" s="49">
        <v>0.003911921</v>
      </c>
    </row>
    <row r="28" spans="1:7" ht="12.75">
      <c r="A28" t="s">
        <v>36</v>
      </c>
      <c r="B28" s="49">
        <v>0.2846646</v>
      </c>
      <c r="C28" s="49">
        <v>0.5104407</v>
      </c>
      <c r="D28" s="49">
        <v>0.5647415</v>
      </c>
      <c r="E28" s="49">
        <v>0.6186011</v>
      </c>
      <c r="F28" s="49">
        <v>-0.172683</v>
      </c>
      <c r="G28" s="49">
        <v>0.425719</v>
      </c>
    </row>
    <row r="29" spans="1:7" ht="12.75">
      <c r="A29" t="s">
        <v>37</v>
      </c>
      <c r="B29" s="49">
        <v>0.06924261</v>
      </c>
      <c r="C29" s="49">
        <v>0.01651747</v>
      </c>
      <c r="D29" s="49">
        <v>-0.1155878</v>
      </c>
      <c r="E29" s="49">
        <v>-0.02922169</v>
      </c>
      <c r="F29" s="49">
        <v>-0.08478819</v>
      </c>
      <c r="G29" s="49">
        <v>-0.03214331</v>
      </c>
    </row>
    <row r="30" spans="1:7" ht="12.75">
      <c r="A30" t="s">
        <v>38</v>
      </c>
      <c r="B30" s="49">
        <v>0.1246049</v>
      </c>
      <c r="C30" s="49">
        <v>0.07003322</v>
      </c>
      <c r="D30" s="49">
        <v>0.001366538</v>
      </c>
      <c r="E30" s="49">
        <v>-0.03924804</v>
      </c>
      <c r="F30" s="49">
        <v>0.1517602</v>
      </c>
      <c r="G30" s="49">
        <v>0.04599586</v>
      </c>
    </row>
    <row r="31" spans="1:7" ht="12.75">
      <c r="A31" t="s">
        <v>39</v>
      </c>
      <c r="B31" s="49">
        <v>-0.0454076</v>
      </c>
      <c r="C31" s="49">
        <v>-0.03484945</v>
      </c>
      <c r="D31" s="49">
        <v>-0.03863128</v>
      </c>
      <c r="E31" s="49">
        <v>-0.05123041</v>
      </c>
      <c r="F31" s="49">
        <v>-0.01393391</v>
      </c>
      <c r="G31" s="49">
        <v>-0.03844026</v>
      </c>
    </row>
    <row r="32" spans="1:7" ht="12.75">
      <c r="A32" t="s">
        <v>40</v>
      </c>
      <c r="B32" s="49">
        <v>0.06808414</v>
      </c>
      <c r="C32" s="49">
        <v>0.06620042</v>
      </c>
      <c r="D32" s="49">
        <v>0.07529499</v>
      </c>
      <c r="E32" s="49">
        <v>0.09243216</v>
      </c>
      <c r="F32" s="49">
        <v>-0.01987586</v>
      </c>
      <c r="G32" s="49">
        <v>0.06348828</v>
      </c>
    </row>
    <row r="33" spans="1:7" ht="12.75">
      <c r="A33" t="s">
        <v>41</v>
      </c>
      <c r="B33" s="49">
        <v>0.1206746</v>
      </c>
      <c r="C33" s="49">
        <v>0.08045902</v>
      </c>
      <c r="D33" s="49">
        <v>0.1089021</v>
      </c>
      <c r="E33" s="49">
        <v>0.08449511</v>
      </c>
      <c r="F33" s="49">
        <v>0.07930863</v>
      </c>
      <c r="G33" s="49">
        <v>0.09394375</v>
      </c>
    </row>
    <row r="34" spans="1:7" ht="12.75">
      <c r="A34" t="s">
        <v>42</v>
      </c>
      <c r="B34" s="49">
        <v>-0.007686089</v>
      </c>
      <c r="C34" s="49">
        <v>0.004395395</v>
      </c>
      <c r="D34" s="49">
        <v>0.001874131</v>
      </c>
      <c r="E34" s="49">
        <v>-0.009883938</v>
      </c>
      <c r="F34" s="49">
        <v>-0.03273383</v>
      </c>
      <c r="G34" s="49">
        <v>-0.006377915</v>
      </c>
    </row>
    <row r="35" spans="1:7" ht="12.75">
      <c r="A35" t="s">
        <v>43</v>
      </c>
      <c r="B35" s="49">
        <v>-0.006613901</v>
      </c>
      <c r="C35" s="49">
        <v>-0.0005169287</v>
      </c>
      <c r="D35" s="49">
        <v>-0.01205346</v>
      </c>
      <c r="E35" s="49">
        <v>0.002682697</v>
      </c>
      <c r="F35" s="49">
        <v>0.003229895</v>
      </c>
      <c r="G35" s="49">
        <v>-0.002906512</v>
      </c>
    </row>
    <row r="36" spans="1:6" ht="12.75">
      <c r="A36" t="s">
        <v>44</v>
      </c>
      <c r="B36" s="49">
        <v>21.46912</v>
      </c>
      <c r="C36" s="49">
        <v>21.46607</v>
      </c>
      <c r="D36" s="49">
        <v>21.47522</v>
      </c>
      <c r="E36" s="49">
        <v>21.47522</v>
      </c>
      <c r="F36" s="49">
        <v>21.48132</v>
      </c>
    </row>
    <row r="37" spans="1:6" ht="12.75">
      <c r="A37" t="s">
        <v>45</v>
      </c>
      <c r="B37" s="49">
        <v>-0.3300985</v>
      </c>
      <c r="C37" s="49">
        <v>-0.2833049</v>
      </c>
      <c r="D37" s="49">
        <v>-0.2593994</v>
      </c>
      <c r="E37" s="49">
        <v>-0.2431234</v>
      </c>
      <c r="F37" s="49">
        <v>-0.2258301</v>
      </c>
    </row>
    <row r="38" spans="1:7" ht="12.75">
      <c r="A38" t="s">
        <v>55</v>
      </c>
      <c r="B38" s="49">
        <v>-0.0001640872</v>
      </c>
      <c r="C38" s="49">
        <v>0.0001151342</v>
      </c>
      <c r="D38" s="49">
        <v>-2.34494E-05</v>
      </c>
      <c r="E38" s="49">
        <v>2.64443E-05</v>
      </c>
      <c r="F38" s="49">
        <v>-3.40761E-05</v>
      </c>
      <c r="G38" s="49">
        <v>0.0002510345</v>
      </c>
    </row>
    <row r="39" spans="1:7" ht="12.75">
      <c r="A39" t="s">
        <v>56</v>
      </c>
      <c r="B39" s="49">
        <v>0.0001482694</v>
      </c>
      <c r="C39" s="49">
        <v>-4.020114E-05</v>
      </c>
      <c r="D39" s="49">
        <v>0</v>
      </c>
      <c r="E39" s="49">
        <v>-5.19812E-05</v>
      </c>
      <c r="F39" s="49">
        <v>-1.137359E-05</v>
      </c>
      <c r="G39" s="49">
        <v>0.001064376</v>
      </c>
    </row>
    <row r="40" spans="2:7" ht="12.75">
      <c r="B40" t="s">
        <v>46</v>
      </c>
      <c r="C40">
        <v>-0.00375</v>
      </c>
      <c r="D40" t="s">
        <v>47</v>
      </c>
      <c r="E40">
        <v>3.116775</v>
      </c>
      <c r="F40" t="s">
        <v>48</v>
      </c>
      <c r="G40">
        <v>54.975524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-0.0001640872057382099</v>
      </c>
      <c r="C50">
        <f>-0.017/(C7*C7+C22*C22)*(C21*C22+C6*C7)</f>
        <v>0.00011513423576967902</v>
      </c>
      <c r="D50">
        <f>-0.017/(D7*D7+D22*D22)*(D21*D22+D6*D7)</f>
        <v>-2.344939263806148E-05</v>
      </c>
      <c r="E50">
        <f>-0.017/(E7*E7+E22*E22)*(E21*E22+E6*E7)</f>
        <v>2.644430123394208E-05</v>
      </c>
      <c r="F50">
        <f>-0.017/(F7*F7+F22*F22)*(F21*F22+F6*F7)</f>
        <v>-3.4076107603355056E-05</v>
      </c>
      <c r="G50">
        <f>(B50*B$4+C50*C$4+D50*D$4+E50*E$4+F50*F$4)/SUM(B$4:F$4)</f>
        <v>1.2626885135353003E-07</v>
      </c>
    </row>
    <row r="51" spans="1:7" ht="12.75">
      <c r="A51" t="s">
        <v>59</v>
      </c>
      <c r="B51">
        <f>-0.017/(B7*B7+B22*B22)*(B21*B7-B6*B22)</f>
        <v>0.0001482693889893992</v>
      </c>
      <c r="C51">
        <f>-0.017/(C7*C7+C22*C22)*(C21*C7-C6*C22)</f>
        <v>-4.02011392587039E-05</v>
      </c>
      <c r="D51">
        <f>-0.017/(D7*D7+D22*D22)*(D21*D7-D6*D22)</f>
        <v>9.553211525471517E-06</v>
      </c>
      <c r="E51">
        <f>-0.017/(E7*E7+E22*E22)*(E21*E7-E6*E22)</f>
        <v>-5.1981196508673025E-05</v>
      </c>
      <c r="F51">
        <f>-0.017/(F7*F7+F22*F22)*(F21*F7-F6*F22)</f>
        <v>-1.1373594524002904E-05</v>
      </c>
      <c r="G51">
        <f>(B51*B$4+C51*C$4+D51*D$4+E51*E$4+F51*F$4)/SUM(B$4:F$4)</f>
        <v>7.062632468825602E-08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10000.038573138809</v>
      </c>
      <c r="C62">
        <f>C7+(2/0.017)*(C8*C50-C23*C51)</f>
        <v>9999.958625677436</v>
      </c>
      <c r="D62">
        <f>D7+(2/0.017)*(D8*D50-D23*D51)</f>
        <v>10000.003288338958</v>
      </c>
      <c r="E62">
        <f>E7+(2/0.017)*(E8*E50-E23*E51)</f>
        <v>9999.99924594976</v>
      </c>
      <c r="F62">
        <f>F7+(2/0.017)*(F8*F50-F23*F51)</f>
        <v>10000.01963450959</v>
      </c>
    </row>
    <row r="63" spans="1:6" ht="12.75">
      <c r="A63" t="s">
        <v>67</v>
      </c>
      <c r="B63">
        <f>B8+(3/0.017)*(B9*B50-B24*B51)</f>
        <v>-3.971782971904078</v>
      </c>
      <c r="C63">
        <f>C8+(3/0.017)*(C9*C50-C24*C51)</f>
        <v>-3.496416820011282</v>
      </c>
      <c r="D63">
        <f>D8+(3/0.017)*(D9*D50-D24*D51)</f>
        <v>-1.8933264252760311</v>
      </c>
      <c r="E63">
        <f>E8+(3/0.017)*(E9*E50-E24*E51)</f>
        <v>-2.323527799518509</v>
      </c>
      <c r="F63">
        <f>F8+(3/0.017)*(F9*F50-F24*F51)</f>
        <v>-3.3970912579018573</v>
      </c>
    </row>
    <row r="64" spans="1:6" ht="12.75">
      <c r="A64" t="s">
        <v>68</v>
      </c>
      <c r="B64">
        <f>B9+(4/0.017)*(B10*B50-B25*B51)</f>
        <v>0.28357256195015434</v>
      </c>
      <c r="C64">
        <f>C9+(4/0.017)*(C10*C50-C25*C51)</f>
        <v>-0.38271347527601796</v>
      </c>
      <c r="D64">
        <f>D9+(4/0.017)*(D10*D50-D25*D51)</f>
        <v>-0.3252087105973873</v>
      </c>
      <c r="E64">
        <f>E9+(4/0.017)*(E10*E50-E25*E51)</f>
        <v>-0.3015726910334981</v>
      </c>
      <c r="F64">
        <f>F9+(4/0.017)*(F10*F50-F25*F51)</f>
        <v>-1.4291435499713163</v>
      </c>
    </row>
    <row r="65" spans="1:6" ht="12.75">
      <c r="A65" t="s">
        <v>69</v>
      </c>
      <c r="B65">
        <f>B10+(5/0.017)*(B11*B50-B26*B51)</f>
        <v>0.8920064146757674</v>
      </c>
      <c r="C65">
        <f>C10+(5/0.017)*(C11*C50-C26*C51)</f>
        <v>1.7044978444595742</v>
      </c>
      <c r="D65">
        <f>D10+(5/0.017)*(D11*D50-D26*D51)</f>
        <v>0.7433574211024507</v>
      </c>
      <c r="E65">
        <f>E10+(5/0.017)*(E11*E50-E26*E51)</f>
        <v>0.6380928744560264</v>
      </c>
      <c r="F65">
        <f>F10+(5/0.017)*(F11*F50-F26*F51)</f>
        <v>-0.642282949663463</v>
      </c>
    </row>
    <row r="66" spans="1:6" ht="12.75">
      <c r="A66" t="s">
        <v>70</v>
      </c>
      <c r="B66">
        <f>B11+(6/0.017)*(B12*B50-B27*B51)</f>
        <v>2.9865880952819244</v>
      </c>
      <c r="C66">
        <f>C11+(6/0.017)*(C12*C50-C27*C51)</f>
        <v>1.7181109958824479</v>
      </c>
      <c r="D66">
        <f>D11+(6/0.017)*(D12*D50-D27*D51)</f>
        <v>2.6265003082256397</v>
      </c>
      <c r="E66">
        <f>E11+(6/0.017)*(E12*E50-E27*E51)</f>
        <v>1.908113566082806</v>
      </c>
      <c r="F66">
        <f>F11+(6/0.017)*(F12*F50-F27*F51)</f>
        <v>14.19121674155771</v>
      </c>
    </row>
    <row r="67" spans="1:6" ht="12.75">
      <c r="A67" t="s">
        <v>71</v>
      </c>
      <c r="B67">
        <f>B12+(7/0.017)*(B13*B50-B28*B51)</f>
        <v>-0.06625500305074816</v>
      </c>
      <c r="C67">
        <f>C12+(7/0.017)*(C13*C50-C28*C51)</f>
        <v>0.28252551225597794</v>
      </c>
      <c r="D67">
        <f>D12+(7/0.017)*(D13*D50-D28*D51)</f>
        <v>0.10978426137554614</v>
      </c>
      <c r="E67">
        <f>E12+(7/0.017)*(E13*E50-E28*E51)</f>
        <v>0.08981282060983337</v>
      </c>
      <c r="F67">
        <f>F12+(7/0.017)*(F13*F50-F28*F51)</f>
        <v>-0.18192754837677808</v>
      </c>
    </row>
    <row r="68" spans="1:6" ht="12.75">
      <c r="A68" t="s">
        <v>72</v>
      </c>
      <c r="B68">
        <f>B13+(8/0.017)*(B14*B50-B29*B51)</f>
        <v>-0.0364861144628847</v>
      </c>
      <c r="C68">
        <f>C13+(8/0.017)*(C14*C50-C29*C51)</f>
        <v>-0.09767138048853709</v>
      </c>
      <c r="D68">
        <f>D13+(8/0.017)*(D14*D50-D29*D51)</f>
        <v>-0.1789965561920717</v>
      </c>
      <c r="E68">
        <f>E13+(8/0.017)*(E14*E50-E29*E51)</f>
        <v>0.010135960567213533</v>
      </c>
      <c r="F68">
        <f>F13+(8/0.017)*(F14*F50-F29*F51)</f>
        <v>-0.10178953601553627</v>
      </c>
    </row>
    <row r="69" spans="1:6" ht="12.75">
      <c r="A69" t="s">
        <v>73</v>
      </c>
      <c r="B69">
        <f>B14+(9/0.017)*(B15*B50-B30*B51)</f>
        <v>-0.05414678975483236</v>
      </c>
      <c r="C69">
        <f>C14+(9/0.017)*(C15*C50-C30*C51)</f>
        <v>-0.044261557708407354</v>
      </c>
      <c r="D69">
        <f>D14+(9/0.017)*(D15*D50-D30*D51)</f>
        <v>0.03236033379383628</v>
      </c>
      <c r="E69">
        <f>E14+(9/0.017)*(E15*E50-E30*E51)</f>
        <v>-0.12231380571921062</v>
      </c>
      <c r="F69">
        <f>F14+(9/0.017)*(F15*F50-F30*F51)</f>
        <v>-0.004527741625330709</v>
      </c>
    </row>
    <row r="70" spans="1:6" ht="12.75">
      <c r="A70" t="s">
        <v>74</v>
      </c>
      <c r="B70">
        <f>B15+(10/0.017)*(B16*B50-B31*B51)</f>
        <v>-0.4646558731444703</v>
      </c>
      <c r="C70">
        <f>C15+(10/0.017)*(C16*C50-C31*C51)</f>
        <v>-0.24104376025991078</v>
      </c>
      <c r="D70">
        <f>D15+(10/0.017)*(D16*D50-D31*D51)</f>
        <v>-0.13355402091681465</v>
      </c>
      <c r="E70">
        <f>E15+(10/0.017)*(E16*E50-E31*E51)</f>
        <v>-0.15492629046734654</v>
      </c>
      <c r="F70">
        <f>F15+(10/0.017)*(F16*F50-F31*F51)</f>
        <v>-0.43524989875830167</v>
      </c>
    </row>
    <row r="71" spans="1:6" ht="12.75">
      <c r="A71" t="s">
        <v>75</v>
      </c>
      <c r="B71">
        <f>B16+(11/0.017)*(B17*B50-B32*B51)</f>
        <v>0.0024258422229249876</v>
      </c>
      <c r="C71">
        <f>C16+(11/0.017)*(C17*C50-C32*C51)</f>
        <v>0.03659741263685693</v>
      </c>
      <c r="D71">
        <f>D16+(11/0.017)*(D17*D50-D32*D51)</f>
        <v>-0.026880328415876415</v>
      </c>
      <c r="E71">
        <f>E16+(11/0.017)*(E17*E50-E32*E51)</f>
        <v>0.004059614611183522</v>
      </c>
      <c r="F71">
        <f>F16+(11/0.017)*(F17*F50-F32*F51)</f>
        <v>-0.021173700508531436</v>
      </c>
    </row>
    <row r="72" spans="1:6" ht="12.75">
      <c r="A72" t="s">
        <v>76</v>
      </c>
      <c r="B72">
        <f>B17+(12/0.017)*(B18*B50-B33*B51)</f>
        <v>-0.06629937748045882</v>
      </c>
      <c r="C72">
        <f>C17+(12/0.017)*(C18*C50-C33*C51)</f>
        <v>-0.0247572738769056</v>
      </c>
      <c r="D72">
        <f>D17+(12/0.017)*(D18*D50-D33*D51)</f>
        <v>-0.04180108803019675</v>
      </c>
      <c r="E72">
        <f>E17+(12/0.017)*(E18*E50-E33*E51)</f>
        <v>-0.02050239728408626</v>
      </c>
      <c r="F72">
        <f>F17+(12/0.017)*(F18*F50-F33*F51)</f>
        <v>-0.044530922578389184</v>
      </c>
    </row>
    <row r="73" spans="1:6" ht="12.75">
      <c r="A73" t="s">
        <v>77</v>
      </c>
      <c r="B73">
        <f>B18+(13/0.017)*(B19*B50-B34*B51)</f>
        <v>0.02087776020955328</v>
      </c>
      <c r="C73">
        <f>C18+(13/0.017)*(C19*C50-C34*C51)</f>
        <v>-0.011266112352671323</v>
      </c>
      <c r="D73">
        <f>D18+(13/0.017)*(D19*D50-D34*D51)</f>
        <v>0.02279078189520633</v>
      </c>
      <c r="E73">
        <f>E18+(13/0.017)*(E19*E50-E34*E51)</f>
        <v>5.0449128682059086E-05</v>
      </c>
      <c r="F73">
        <f>F18+(13/0.017)*(F19*F50-F34*F51)</f>
        <v>-0.022011930596309136</v>
      </c>
    </row>
    <row r="74" spans="1:6" ht="12.75">
      <c r="A74" t="s">
        <v>78</v>
      </c>
      <c r="B74">
        <f>B19+(14/0.017)*(B20*B50-B35*B51)</f>
        <v>-0.20239777292481742</v>
      </c>
      <c r="C74">
        <f>C19+(14/0.017)*(C20*C50-C35*C51)</f>
        <v>-0.1784132815101971</v>
      </c>
      <c r="D74">
        <f>D19+(14/0.017)*(D20*D50-D35*D51)</f>
        <v>-0.20040635256463762</v>
      </c>
      <c r="E74">
        <f>E19+(14/0.017)*(E20*E50-E35*E51)</f>
        <v>-0.17983057561206953</v>
      </c>
      <c r="F74">
        <f>F19+(14/0.017)*(F20*F50-F35*F51)</f>
        <v>-0.14515945160592875</v>
      </c>
    </row>
    <row r="75" spans="1:6" ht="12.75">
      <c r="A75" t="s">
        <v>79</v>
      </c>
      <c r="B75" s="49">
        <f>B20</f>
        <v>-0.004462659</v>
      </c>
      <c r="C75" s="49">
        <f>C20</f>
        <v>-0.005351052</v>
      </c>
      <c r="D75" s="49">
        <f>D20</f>
        <v>-0.004557891</v>
      </c>
      <c r="E75" s="49">
        <f>E20</f>
        <v>-0.005387017</v>
      </c>
      <c r="F75" s="49">
        <f>F20</f>
        <v>-0.002800717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56.056033246717995</v>
      </c>
      <c r="C82">
        <f>C22+(2/0.017)*(C8*C51+C23*C50)</f>
        <v>15.320380354337749</v>
      </c>
      <c r="D82">
        <f>D22+(2/0.017)*(D8*D51+D23*D50)</f>
        <v>-7.1077596969063475</v>
      </c>
      <c r="E82">
        <f>E22+(2/0.017)*(E8*E51+E23*E50)</f>
        <v>-18.339832136122332</v>
      </c>
      <c r="F82">
        <f>F22+(2/0.017)*(F8*F51+F23*F50)</f>
        <v>-44.43681718106916</v>
      </c>
    </row>
    <row r="83" spans="1:6" ht="12.75">
      <c r="A83" t="s">
        <v>82</v>
      </c>
      <c r="B83">
        <f>B23+(3/0.017)*(B9*B51+B24*B50)</f>
        <v>2.313213183070192</v>
      </c>
      <c r="C83">
        <f>C23+(3/0.017)*(C9*C51+C24*C50)</f>
        <v>1.3281835578202674</v>
      </c>
      <c r="D83">
        <f>D23+(3/0.017)*(D9*D51+D24*D50)</f>
        <v>1.7080770425130871</v>
      </c>
      <c r="E83">
        <f>E23+(3/0.017)*(E9*E51+E24*E50)</f>
        <v>1.0524140580317198</v>
      </c>
      <c r="F83">
        <f>F23+(3/0.017)*(F9*F51+F24*F50)</f>
        <v>4.488164241093366</v>
      </c>
    </row>
    <row r="84" spans="1:6" ht="12.75">
      <c r="A84" t="s">
        <v>83</v>
      </c>
      <c r="B84">
        <f>B24+(4/0.017)*(B10*B51+B25*B50)</f>
        <v>-2.235521143256519</v>
      </c>
      <c r="C84">
        <f>C24+(4/0.017)*(C10*C51+C25*C50)</f>
        <v>2.0804624876387345</v>
      </c>
      <c r="D84">
        <f>D24+(4/0.017)*(D10*D51+D25*D50)</f>
        <v>1.956558269497186</v>
      </c>
      <c r="E84">
        <f>E24+(4/0.017)*(E10*E51+E25*E50)</f>
        <v>-0.9099904286620591</v>
      </c>
      <c r="F84">
        <f>F24+(4/0.017)*(F10*F51+F25*F50)</f>
        <v>-1.252847183504751</v>
      </c>
    </row>
    <row r="85" spans="1:6" ht="12.75">
      <c r="A85" t="s">
        <v>84</v>
      </c>
      <c r="B85">
        <f>B25+(5/0.017)*(B11*B51+B26*B50)</f>
        <v>0.3735827676369161</v>
      </c>
      <c r="C85">
        <f>C25+(5/0.017)*(C11*C51+C26*C50)</f>
        <v>0.40533807781411246</v>
      </c>
      <c r="D85">
        <f>D25+(5/0.017)*(D11*D51+D26*D50)</f>
        <v>0.44697149371830924</v>
      </c>
      <c r="E85">
        <f>E25+(5/0.017)*(E11*E51+E26*E50)</f>
        <v>0.7299111199102274</v>
      </c>
      <c r="F85">
        <f>F25+(5/0.017)*(F11*F51+F26*F50)</f>
        <v>-1.4991459487655276</v>
      </c>
    </row>
    <row r="86" spans="1:6" ht="12.75">
      <c r="A86" t="s">
        <v>85</v>
      </c>
      <c r="B86">
        <f>B26+(6/0.017)*(B12*B51+B27*B50)</f>
        <v>0.7395973159223077</v>
      </c>
      <c r="C86">
        <f>C26+(6/0.017)*(C12*C51+C27*C50)</f>
        <v>-0.11195019465508295</v>
      </c>
      <c r="D86">
        <f>D26+(6/0.017)*(D12*D51+D27*D50)</f>
        <v>0.0924808106222917</v>
      </c>
      <c r="E86">
        <f>E26+(6/0.017)*(E12*E51+E27*E50)</f>
        <v>0.4099153966937485</v>
      </c>
      <c r="F86">
        <f>F26+(6/0.017)*(F12*F51+F27*F50)</f>
        <v>1.2454952254036424</v>
      </c>
    </row>
    <row r="87" spans="1:6" ht="12.75">
      <c r="A87" t="s">
        <v>86</v>
      </c>
      <c r="B87">
        <f>B27+(7/0.017)*(B13*B51+B28*B50)</f>
        <v>-0.0022473257701374934</v>
      </c>
      <c r="C87">
        <f>C27+(7/0.017)*(C13*C51+C28*C50)</f>
        <v>-0.045797825687512526</v>
      </c>
      <c r="D87">
        <f>D27+(7/0.017)*(D13*D51+D28*D50)</f>
        <v>0.21361773803370337</v>
      </c>
      <c r="E87">
        <f>E27+(7/0.017)*(E13*E51+E28*E50)</f>
        <v>-0.15104492785923493</v>
      </c>
      <c r="F87">
        <f>F27+(7/0.017)*(F13*F51+F28*F50)</f>
        <v>0.028137332439830406</v>
      </c>
    </row>
    <row r="88" spans="1:6" ht="12.75">
      <c r="A88" t="s">
        <v>87</v>
      </c>
      <c r="B88">
        <f>B28+(8/0.017)*(B14*B51+B29*B50)</f>
        <v>0.2733837578854565</v>
      </c>
      <c r="C88">
        <f>C28+(8/0.017)*(C14*C51+C29*C50)</f>
        <v>0.511921289104878</v>
      </c>
      <c r="D88">
        <f>D28+(8/0.017)*(D14*D51+D29*D50)</f>
        <v>0.5661550368178353</v>
      </c>
      <c r="E88">
        <f>E28+(8/0.017)*(E14*E51+E29*E50)</f>
        <v>0.6211505147703462</v>
      </c>
      <c r="F88">
        <f>F28+(8/0.017)*(F14*F51+F29*F50)</f>
        <v>-0.1712521676702119</v>
      </c>
    </row>
    <row r="89" spans="1:6" ht="12.75">
      <c r="A89" t="s">
        <v>88</v>
      </c>
      <c r="B89">
        <f>B29+(9/0.017)*(B15*B51+B30*B50)</f>
        <v>0.021658106187345295</v>
      </c>
      <c r="C89">
        <f>C29+(9/0.017)*(C15*C51+C30*C50)</f>
        <v>0.02595202904085359</v>
      </c>
      <c r="D89">
        <f>D29+(9/0.017)*(D15*D51+D30*D50)</f>
        <v>-0.11628320908452396</v>
      </c>
      <c r="E89">
        <f>E29+(9/0.017)*(E15*E51+E30*E50)</f>
        <v>-0.025550200505954246</v>
      </c>
      <c r="F89">
        <f>F29+(9/0.017)*(F15*F51+F30*F50)</f>
        <v>-0.0849031132914012</v>
      </c>
    </row>
    <row r="90" spans="1:6" ht="12.75">
      <c r="A90" t="s">
        <v>89</v>
      </c>
      <c r="B90">
        <f>B30+(10/0.017)*(B16*B51+B31*B50)</f>
        <v>0.12926603710717446</v>
      </c>
      <c r="C90">
        <f>C30+(10/0.017)*(C16*C51+C31*C50)</f>
        <v>0.06680003412987104</v>
      </c>
      <c r="D90">
        <f>D30+(10/0.017)*(D16*D51+D31*D50)</f>
        <v>0.0017474946859322032</v>
      </c>
      <c r="E90">
        <f>E30+(10/0.017)*(E16*E51+E31*E50)</f>
        <v>-0.040086410898747926</v>
      </c>
      <c r="F90">
        <f>F30+(10/0.017)*(F16*F51+F31*F50)</f>
        <v>0.15218693637673744</v>
      </c>
    </row>
    <row r="91" spans="1:6" ht="12.75">
      <c r="A91" t="s">
        <v>90</v>
      </c>
      <c r="B91">
        <f>B31+(11/0.017)*(B17*B51+B32*B50)</f>
        <v>-0.057847232976594214</v>
      </c>
      <c r="C91">
        <f>C31+(11/0.017)*(C17*C51+C32*C50)</f>
        <v>-0.02920521171257051</v>
      </c>
      <c r="D91">
        <f>D31+(11/0.017)*(D17*D51+D32*D50)</f>
        <v>-0.040025629322839526</v>
      </c>
      <c r="E91">
        <f>E31+(11/0.017)*(E17*E51+E32*E50)</f>
        <v>-0.048852364364453844</v>
      </c>
      <c r="F91">
        <f>F31+(11/0.017)*(F17*F51+F32*F50)</f>
        <v>-0.013158739925896983</v>
      </c>
    </row>
    <row r="92" spans="1:6" ht="12.75">
      <c r="A92" t="s">
        <v>91</v>
      </c>
      <c r="B92">
        <f>B32+(12/0.017)*(B18*B51+B33*B50)</f>
        <v>0.05352417743142457</v>
      </c>
      <c r="C92">
        <f>C32+(12/0.017)*(C18*C51+C33*C50)</f>
        <v>0.07261851395483693</v>
      </c>
      <c r="D92">
        <f>D32+(12/0.017)*(D18*D51+D33*D50)</f>
        <v>0.07362191152585582</v>
      </c>
      <c r="E92">
        <f>E32+(12/0.017)*(E18*E51+E33*E50)</f>
        <v>0.09385969342653709</v>
      </c>
      <c r="F92">
        <f>F32+(12/0.017)*(F18*F51+F33*F50)</f>
        <v>-0.02157870147742536</v>
      </c>
    </row>
    <row r="93" spans="1:6" ht="12.75">
      <c r="A93" t="s">
        <v>92</v>
      </c>
      <c r="B93">
        <f>B33+(13/0.017)*(B19*B51+B34*B50)</f>
        <v>0.0985307379450621</v>
      </c>
      <c r="C93">
        <f>C33+(13/0.017)*(C19*C51+C34*C50)</f>
        <v>0.08631467336780764</v>
      </c>
      <c r="D93">
        <f>D33+(13/0.017)*(D19*D51+D34*D50)</f>
        <v>0.10740310954217702</v>
      </c>
      <c r="E93">
        <f>E33+(13/0.017)*(E19*E51+E34*E50)</f>
        <v>0.09144346162414188</v>
      </c>
      <c r="F93">
        <f>F33+(13/0.017)*(F19*F51+F34*F50)</f>
        <v>0.08142507913597853</v>
      </c>
    </row>
    <row r="94" spans="1:6" ht="12.75">
      <c r="A94" t="s">
        <v>93</v>
      </c>
      <c r="B94">
        <f>B34+(14/0.017)*(B20*B51+B35*B50)</f>
        <v>-0.007337257743947322</v>
      </c>
      <c r="C94">
        <f>C34+(14/0.017)*(C20*C51+C35*C50)</f>
        <v>0.004523537984785243</v>
      </c>
      <c r="D94">
        <f>D34+(14/0.017)*(D20*D51+D35*D50)</f>
        <v>0.0020710400277033974</v>
      </c>
      <c r="E94">
        <f>E34+(14/0.017)*(E20*E51+E35*E50)</f>
        <v>-0.009594907475527097</v>
      </c>
      <c r="F94">
        <f>F34+(14/0.017)*(F20*F51+F35*F50)</f>
        <v>-0.0327982366129684</v>
      </c>
    </row>
    <row r="95" spans="1:6" ht="12.75">
      <c r="A95" t="s">
        <v>94</v>
      </c>
      <c r="B95" s="49">
        <f>B35</f>
        <v>-0.006613901</v>
      </c>
      <c r="C95" s="49">
        <f>C35</f>
        <v>-0.0005169287</v>
      </c>
      <c r="D95" s="49">
        <f>D35</f>
        <v>-0.01205346</v>
      </c>
      <c r="E95" s="49">
        <f>E35</f>
        <v>0.002682697</v>
      </c>
      <c r="F95" s="49">
        <f>F35</f>
        <v>0.003229895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-3.9717676515495834</v>
      </c>
      <c r="C103">
        <f>C63*10000/C62</f>
        <v>-3.496431286258868</v>
      </c>
      <c r="D103">
        <f>D63*10000/D62</f>
        <v>-1.8933258026863315</v>
      </c>
      <c r="E103">
        <f>E63*10000/E62</f>
        <v>-2.3235279747241915</v>
      </c>
      <c r="F103">
        <f>F63*10000/F62</f>
        <v>-3.397084587892865</v>
      </c>
      <c r="G103">
        <f>AVERAGE(C103:E103)</f>
        <v>-2.57109502122313</v>
      </c>
      <c r="H103">
        <f>STDEV(C103:E103)</f>
        <v>0.8297312093378432</v>
      </c>
      <c r="I103">
        <f>(B103*B4+C103*C4+D103*D4+E103*E4+F103*F4)/SUM(B4:F4)</f>
        <v>-2.8841734653469726</v>
      </c>
      <c r="K103">
        <f>(LN(H103)+LN(H123))/2-LN(K114*K115^3)</f>
        <v>-4.5274131519793865</v>
      </c>
    </row>
    <row r="104" spans="1:11" ht="12.75">
      <c r="A104" t="s">
        <v>68</v>
      </c>
      <c r="B104">
        <f>B64*10000/B62</f>
        <v>0.2835714681259941</v>
      </c>
      <c r="C104">
        <f>C64*10000/C62</f>
        <v>-0.382715058733647</v>
      </c>
      <c r="D104">
        <f>D64*10000/D62</f>
        <v>-0.32520860365777526</v>
      </c>
      <c r="E104">
        <f>E64*10000/E62</f>
        <v>-0.3015727137735958</v>
      </c>
      <c r="F104">
        <f>F64*10000/F62</f>
        <v>-1.4291407439235522</v>
      </c>
      <c r="G104">
        <f>AVERAGE(C104:E104)</f>
        <v>-0.336498792055006</v>
      </c>
      <c r="H104">
        <f>STDEV(C104:E104)</f>
        <v>0.04173273657379415</v>
      </c>
      <c r="I104">
        <f>(B104*B4+C104*C4+D104*D4+E104*E4+F104*F4)/SUM(B4:F4)</f>
        <v>-0.39239028420831995</v>
      </c>
      <c r="K104">
        <f>(LN(H104)+LN(H124))/2-LN(K114*K115^4)</f>
        <v>-4.6125439842167495</v>
      </c>
    </row>
    <row r="105" spans="1:11" ht="12.75">
      <c r="A105" t="s">
        <v>69</v>
      </c>
      <c r="B105">
        <f>B65*10000/B62</f>
        <v>0.8920029739403141</v>
      </c>
      <c r="C105">
        <f>C65*10000/C62</f>
        <v>1.704504896733115</v>
      </c>
      <c r="D105">
        <f>D65*10000/D62</f>
        <v>0.7433571766614144</v>
      </c>
      <c r="E105">
        <f>E65*10000/E62</f>
        <v>0.6380929225714385</v>
      </c>
      <c r="F105">
        <f>F65*10000/F62</f>
        <v>-0.6422816885748657</v>
      </c>
      <c r="G105">
        <f>AVERAGE(C105:E105)</f>
        <v>1.0286516653219893</v>
      </c>
      <c r="H105">
        <f>STDEV(C105:E105)</f>
        <v>0.5876677067900918</v>
      </c>
      <c r="I105">
        <f>(B105*B4+C105*C4+D105*D4+E105*E4+F105*F4)/SUM(B4:F4)</f>
        <v>0.7861329320447333</v>
      </c>
      <c r="K105">
        <f>(LN(H105)+LN(H125))/2-LN(K114*K115^5)</f>
        <v>-3.828643075143871</v>
      </c>
    </row>
    <row r="106" spans="1:11" ht="12.75">
      <c r="A106" t="s">
        <v>70</v>
      </c>
      <c r="B106">
        <f>B66*10000/B62</f>
        <v>2.986576575118645</v>
      </c>
      <c r="C106">
        <f>C66*10000/C62</f>
        <v>1.7181181044797136</v>
      </c>
      <c r="D106">
        <f>D66*10000/D62</f>
        <v>2.626499444543595</v>
      </c>
      <c r="E106">
        <f>E66*10000/E62</f>
        <v>1.9081137099641658</v>
      </c>
      <c r="F106">
        <f>F66*10000/F62</f>
        <v>14.191188877854298</v>
      </c>
      <c r="G106">
        <f>AVERAGE(C106:E106)</f>
        <v>2.084243752995825</v>
      </c>
      <c r="H106">
        <f>STDEV(C106:E106)</f>
        <v>0.4791195140962359</v>
      </c>
      <c r="I106">
        <f>(B106*B4+C106*C4+D106*D4+E106*E4+F106*F4)/SUM(B4:F4)</f>
        <v>3.8291195160787286</v>
      </c>
      <c r="K106">
        <f>(LN(H106)+LN(H126))/2-LN(K114*K115^6)</f>
        <v>-3.140383129373233</v>
      </c>
    </row>
    <row r="107" spans="1:11" ht="12.75">
      <c r="A107" t="s">
        <v>71</v>
      </c>
      <c r="B107">
        <f>B67*10000/B62</f>
        <v>-0.06625474748539102</v>
      </c>
      <c r="C107">
        <f>C67*10000/C62</f>
        <v>0.282526681190982</v>
      </c>
      <c r="D107">
        <f>D67*10000/D62</f>
        <v>0.10978422527477165</v>
      </c>
      <c r="E107">
        <f>E67*10000/E62</f>
        <v>0.08981282738217176</v>
      </c>
      <c r="F107">
        <f>F67*10000/F62</f>
        <v>-0.1819271911716601</v>
      </c>
      <c r="G107">
        <f>AVERAGE(C107:E107)</f>
        <v>0.1607079112826418</v>
      </c>
      <c r="H107">
        <f>STDEV(C107:E107)</f>
        <v>0.10596968297551887</v>
      </c>
      <c r="I107">
        <f>(B107*B4+C107*C4+D107*D4+E107*E4+F107*F4)/SUM(B4:F4)</f>
        <v>0.08216586949351294</v>
      </c>
      <c r="K107">
        <f>(LN(H107)+LN(H127))/2-LN(K114*K115^7)</f>
        <v>-3.472097344444783</v>
      </c>
    </row>
    <row r="108" spans="1:9" ht="12.75">
      <c r="A108" t="s">
        <v>72</v>
      </c>
      <c r="B108">
        <f>B68*10000/B62</f>
        <v>-0.036485973725031796</v>
      </c>
      <c r="C108">
        <f>C68*10000/C62</f>
        <v>-0.09767178459892922</v>
      </c>
      <c r="D108">
        <f>D68*10000/D62</f>
        <v>-0.17899649733195616</v>
      </c>
      <c r="E108">
        <f>E68*10000/E62</f>
        <v>0.01013596133151594</v>
      </c>
      <c r="F108">
        <f>F68*10000/F62</f>
        <v>-0.10178933615716658</v>
      </c>
      <c r="G108">
        <f>AVERAGE(C108:E108)</f>
        <v>-0.08884410686645648</v>
      </c>
      <c r="H108">
        <f>STDEV(C108:E108)</f>
        <v>0.0948747471703287</v>
      </c>
      <c r="I108">
        <f>(B108*B4+C108*C4+D108*D4+E108*E4+F108*F4)/SUM(B4:F4)</f>
        <v>-0.08298248063951823</v>
      </c>
    </row>
    <row r="109" spans="1:9" ht="12.75">
      <c r="A109" t="s">
        <v>73</v>
      </c>
      <c r="B109">
        <f>B69*10000/B62</f>
        <v>-0.05414658089447427</v>
      </c>
      <c r="C109">
        <f>C69*10000/C62</f>
        <v>-0.044261740838361624</v>
      </c>
      <c r="D109">
        <f>D69*10000/D62</f>
        <v>0.03236032315266515</v>
      </c>
      <c r="E109">
        <f>E69*10000/E62</f>
        <v>-0.12231381494228676</v>
      </c>
      <c r="F109">
        <f>F69*10000/F62</f>
        <v>-0.004527732735349528</v>
      </c>
      <c r="G109">
        <f>AVERAGE(C109:E109)</f>
        <v>-0.044738410875994415</v>
      </c>
      <c r="H109">
        <f>STDEV(C109:E109)</f>
        <v>0.07733817078000775</v>
      </c>
      <c r="I109">
        <f>(B109*B4+C109*C4+D109*D4+E109*E4+F109*F4)/SUM(B4:F4)</f>
        <v>-0.04074438281179421</v>
      </c>
    </row>
    <row r="110" spans="1:11" ht="12.75">
      <c r="A110" t="s">
        <v>74</v>
      </c>
      <c r="B110">
        <f>B70*10000/B62</f>
        <v>-0.4646540808278345</v>
      </c>
      <c r="C110">
        <f>C70*10000/C62</f>
        <v>-0.24104475756626595</v>
      </c>
      <c r="D110">
        <f>D70*10000/D62</f>
        <v>-0.1335539769997401</v>
      </c>
      <c r="E110">
        <f>E70*10000/E62</f>
        <v>-0.15492630214956807</v>
      </c>
      <c r="F110">
        <f>F70*10000/F62</f>
        <v>-0.4352490441681485</v>
      </c>
      <c r="G110">
        <f>AVERAGE(C110:E110)</f>
        <v>-0.17650834557185802</v>
      </c>
      <c r="H110">
        <f>STDEV(C110:E110)</f>
        <v>0.05690259594615582</v>
      </c>
      <c r="I110">
        <f>(B110*B4+C110*C4+D110*D4+E110*E4+F110*F4)/SUM(B4:F4)</f>
        <v>-0.2527429036043506</v>
      </c>
      <c r="K110">
        <f>EXP(AVERAGE(K103:K107))</f>
        <v>0.019916312945964264</v>
      </c>
    </row>
    <row r="111" spans="1:9" ht="12.75">
      <c r="A111" t="s">
        <v>75</v>
      </c>
      <c r="B111">
        <f>B71*10000/B62</f>
        <v>0.0024258328657262023</v>
      </c>
      <c r="C111">
        <f>C71*10000/C62</f>
        <v>0.03659756405679897</v>
      </c>
      <c r="D111">
        <f>D71*10000/D62</f>
        <v>-0.02688031957671621</v>
      </c>
      <c r="E111">
        <f>E71*10000/E62</f>
        <v>0.004059614917298881</v>
      </c>
      <c r="F111">
        <f>F71*10000/F62</f>
        <v>-0.021173658935090496</v>
      </c>
      <c r="G111">
        <f>AVERAGE(C111:E111)</f>
        <v>0.00459228646579388</v>
      </c>
      <c r="H111">
        <f>STDEV(C111:E111)</f>
        <v>0.03174229405511605</v>
      </c>
      <c r="I111">
        <f>(B111*B4+C111*C4+D111*D4+E111*E4+F111*F4)/SUM(B4:F4)</f>
        <v>0.0008471570185845775</v>
      </c>
    </row>
    <row r="112" spans="1:9" ht="12.75">
      <c r="A112" t="s">
        <v>76</v>
      </c>
      <c r="B112">
        <f>B72*10000/B62</f>
        <v>-0.06629912174393622</v>
      </c>
      <c r="C112">
        <f>C72*10000/C62</f>
        <v>-0.024757376308872925</v>
      </c>
      <c r="D112">
        <f>D72*10000/D62</f>
        <v>-0.04180107428458664</v>
      </c>
      <c r="E112">
        <f>E72*10000/E62</f>
        <v>-0.020502398830070136</v>
      </c>
      <c r="F112">
        <f>F72*10000/F62</f>
        <v>-0.04453083514427822</v>
      </c>
      <c r="G112">
        <f>AVERAGE(C112:E112)</f>
        <v>-0.029020283141176568</v>
      </c>
      <c r="H112">
        <f>STDEV(C112:E112)</f>
        <v>0.011271099104563037</v>
      </c>
      <c r="I112">
        <f>(B112*B4+C112*C4+D112*D4+E112*E4+F112*F4)/SUM(B4:F4)</f>
        <v>-0.03648593742997336</v>
      </c>
    </row>
    <row r="113" spans="1:9" ht="12.75">
      <c r="A113" t="s">
        <v>77</v>
      </c>
      <c r="B113">
        <f>B73*10000/B62</f>
        <v>0.020877679677789657</v>
      </c>
      <c r="C113">
        <f>C73*10000/C62</f>
        <v>-0.011266158965640833</v>
      </c>
      <c r="D113">
        <f>D73*10000/D62</f>
        <v>0.022790774400827194</v>
      </c>
      <c r="E113">
        <f>E73*10000/E62</f>
        <v>5.044913248617713E-05</v>
      </c>
      <c r="F113">
        <f>F73*10000/F62</f>
        <v>-0.022011887377047755</v>
      </c>
      <c r="G113">
        <f>AVERAGE(C113:E113)</f>
        <v>0.003858354855890846</v>
      </c>
      <c r="H113">
        <f>STDEV(C113:E113)</f>
        <v>0.01734484900714804</v>
      </c>
      <c r="I113">
        <f>(B113*B4+C113*C4+D113*D4+E113*E4+F113*F4)/SUM(B4:F4)</f>
        <v>0.002871521094557047</v>
      </c>
    </row>
    <row r="114" spans="1:11" ht="12.75">
      <c r="A114" t="s">
        <v>78</v>
      </c>
      <c r="B114">
        <f>B74*10000/B62</f>
        <v>-0.2023969922160899</v>
      </c>
      <c r="C114">
        <f>C74*10000/C62</f>
        <v>-0.17841401968611714</v>
      </c>
      <c r="D114">
        <f>D74*10000/D62</f>
        <v>-0.20040628666425767</v>
      </c>
      <c r="E114">
        <f>E74*10000/E62</f>
        <v>-0.1798305891721994</v>
      </c>
      <c r="F114">
        <f>F74*10000/F62</f>
        <v>-0.14515916659302391</v>
      </c>
      <c r="G114">
        <f>AVERAGE(C114:E114)</f>
        <v>-0.1862169651741914</v>
      </c>
      <c r="H114">
        <f>STDEV(C114:E114)</f>
        <v>0.012308708321289035</v>
      </c>
      <c r="I114">
        <f>(B114*B4+C114*C4+D114*D4+E114*E4+F114*F4)/SUM(B4:F4)</f>
        <v>-0.1830843519765604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-0.0044626417861898925</v>
      </c>
      <c r="C115">
        <f>C75*10000/C62</f>
        <v>-0.005351074139706752</v>
      </c>
      <c r="D115">
        <f>D75*10000/D62</f>
        <v>-0.0045578895012114385</v>
      </c>
      <c r="E115">
        <f>E75*10000/E62</f>
        <v>-0.0053870174062081765</v>
      </c>
      <c r="F115">
        <f>F75*10000/F62</f>
        <v>-0.0028007115009403174</v>
      </c>
      <c r="G115">
        <f>AVERAGE(C115:E115)</f>
        <v>-0.005098660349042122</v>
      </c>
      <c r="H115">
        <f>STDEV(C115:E115)</f>
        <v>0.00046866599193811964</v>
      </c>
      <c r="I115">
        <f>(B115*B4+C115*C4+D115*D4+E115*E4+F115*F4)/SUM(B4:F4)</f>
        <v>-0.004700210659079046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56.055817021836894</v>
      </c>
      <c r="C122">
        <f>C82*10000/C62</f>
        <v>15.320443741635868</v>
      </c>
      <c r="D122">
        <f>D82*10000/D62</f>
        <v>-7.107757359634806</v>
      </c>
      <c r="E122">
        <f>E82*10000/E62</f>
        <v>-18.339833519037917</v>
      </c>
      <c r="F122">
        <f>F82*10000/F62</f>
        <v>-44.43672993172916</v>
      </c>
      <c r="G122">
        <f>AVERAGE(C122:E122)</f>
        <v>-3.375715712345618</v>
      </c>
      <c r="H122">
        <f>STDEV(C122:E122)</f>
        <v>17.13766808697099</v>
      </c>
      <c r="I122">
        <f>(B122*B4+C122*C4+D122*D4+E122*E4+F122*F4)/SUM(B4:F4)</f>
        <v>-0.2422790723538182</v>
      </c>
    </row>
    <row r="123" spans="1:9" ht="12.75">
      <c r="A123" t="s">
        <v>82</v>
      </c>
      <c r="B123">
        <f>B83*10000/B62</f>
        <v>2.3132042603152896</v>
      </c>
      <c r="C123">
        <f>C83*10000/C62</f>
        <v>1.3281890531124982</v>
      </c>
      <c r="D123">
        <f>D83*10000/D62</f>
        <v>1.7080764808396436</v>
      </c>
      <c r="E123">
        <f>E83*10000/E62</f>
        <v>1.052414137389033</v>
      </c>
      <c r="F123">
        <f>F83*10000/F62</f>
        <v>4.488155428820285</v>
      </c>
      <c r="G123">
        <f>AVERAGE(C123:E123)</f>
        <v>1.3628932237803915</v>
      </c>
      <c r="H123">
        <f>STDEV(C123:E123)</f>
        <v>0.32920595643319783</v>
      </c>
      <c r="I123">
        <f>(B123*B4+C123*C4+D123*D4+E123*E4+F123*F4)/SUM(B4:F4)</f>
        <v>1.9171933190068553</v>
      </c>
    </row>
    <row r="124" spans="1:9" ht="12.75">
      <c r="A124" t="s">
        <v>83</v>
      </c>
      <c r="B124">
        <f>B84*10000/B62</f>
        <v>-2.235512520183044</v>
      </c>
      <c r="C124">
        <f>C84*10000/C62</f>
        <v>2.080471095446953</v>
      </c>
      <c r="D124">
        <f>D84*10000/D62</f>
        <v>1.9565576261147193</v>
      </c>
      <c r="E124">
        <f>E84*10000/E62</f>
        <v>-0.9099904972799143</v>
      </c>
      <c r="F124">
        <f>F84*10000/F62</f>
        <v>-1.252844723605577</v>
      </c>
      <c r="G124">
        <f>AVERAGE(C124:E124)</f>
        <v>1.042346074760586</v>
      </c>
      <c r="H124">
        <f>STDEV(C124:E124)</f>
        <v>1.6919078594490975</v>
      </c>
      <c r="I124">
        <f>(B124*B4+C124*C4+D124*D4+E124*E4+F124*F4)/SUM(B4:F4)</f>
        <v>0.261633247405865</v>
      </c>
    </row>
    <row r="125" spans="1:9" ht="12.75">
      <c r="A125" t="s">
        <v>84</v>
      </c>
      <c r="B125">
        <f>B85*10000/B62</f>
        <v>0.3735813266164793</v>
      </c>
      <c r="C125">
        <f>C85*10000/C62</f>
        <v>0.4053397548798891</v>
      </c>
      <c r="D125">
        <f>D85*10000/D62</f>
        <v>0.44697134673898004</v>
      </c>
      <c r="E125">
        <f>E85*10000/E62</f>
        <v>0.729911174949197</v>
      </c>
      <c r="F125">
        <f>F85*10000/F62</f>
        <v>-1.4991430052717563</v>
      </c>
      <c r="G125">
        <f>AVERAGE(C125:E125)</f>
        <v>0.5274074255226887</v>
      </c>
      <c r="H125">
        <f>STDEV(C125:E125)</f>
        <v>0.17660442734831439</v>
      </c>
      <c r="I125">
        <f>(B125*B4+C125*C4+D125*D4+E125*E4+F125*F4)/SUM(B4:F4)</f>
        <v>0.23492112895457645</v>
      </c>
    </row>
    <row r="126" spans="1:9" ht="12.75">
      <c r="A126" t="s">
        <v>85</v>
      </c>
      <c r="B126">
        <f>B86*10000/B62</f>
        <v>0.7395944630743191</v>
      </c>
      <c r="C126">
        <f>C86*10000/C62</f>
        <v>-0.11195065784334582</v>
      </c>
      <c r="D126">
        <f>D86*10000/D62</f>
        <v>0.09248078021147646</v>
      </c>
      <c r="E126">
        <f>E86*10000/E62</f>
        <v>0.40991542760343114</v>
      </c>
      <c r="F126">
        <f>F86*10000/F62</f>
        <v>1.2454927799396494</v>
      </c>
      <c r="G126">
        <f>AVERAGE(C126:E126)</f>
        <v>0.13014851665718727</v>
      </c>
      <c r="H126">
        <f>STDEV(C126:E126)</f>
        <v>0.2629642495884057</v>
      </c>
      <c r="I126">
        <f>(B126*B4+C126*C4+D126*D4+E126*E4+F126*F4)/SUM(B4:F4)</f>
        <v>0.36710715950135586</v>
      </c>
    </row>
    <row r="127" spans="1:9" ht="12.75">
      <c r="A127" t="s">
        <v>86</v>
      </c>
      <c r="B127">
        <f>B87*10000/B62</f>
        <v>-0.002247317101530043</v>
      </c>
      <c r="C127">
        <f>C87*10000/C62</f>
        <v>-0.04579801517369778</v>
      </c>
      <c r="D127">
        <f>D87*10000/D62</f>
        <v>0.21361766778897348</v>
      </c>
      <c r="E127">
        <f>E87*10000/E62</f>
        <v>-0.15104493924878218</v>
      </c>
      <c r="F127">
        <f>F87*10000/F62</f>
        <v>0.02813727719366652</v>
      </c>
      <c r="G127">
        <f>AVERAGE(C127:E127)</f>
        <v>0.005591571122164509</v>
      </c>
      <c r="H127">
        <f>STDEV(C127:E127)</f>
        <v>0.18768423329528258</v>
      </c>
      <c r="I127">
        <f>(B127*B4+C127*C4+D127*D4+E127*E4+F127*F4)/SUM(B4:F4)</f>
        <v>0.007445802165651192</v>
      </c>
    </row>
    <row r="128" spans="1:9" ht="12.75">
      <c r="A128" t="s">
        <v>87</v>
      </c>
      <c r="B128">
        <f>B88*10000/B62</f>
        <v>0.27338270336256004</v>
      </c>
      <c r="C128">
        <f>C88*10000/C62</f>
        <v>0.5119234071532955</v>
      </c>
      <c r="D128">
        <f>D88*10000/D62</f>
        <v>0.5661548506469302</v>
      </c>
      <c r="E128">
        <f>E88*10000/E62</f>
        <v>0.6211505616082191</v>
      </c>
      <c r="F128">
        <f>F88*10000/F62</f>
        <v>-0.17125183142563927</v>
      </c>
      <c r="G128">
        <f>AVERAGE(C128:E128)</f>
        <v>0.5664096064694816</v>
      </c>
      <c r="H128">
        <f>STDEV(C128:E128)</f>
        <v>0.054614022860222114</v>
      </c>
      <c r="I128">
        <f>(B128*B4+C128*C4+D128*D4+E128*E4+F128*F4)/SUM(B4:F4)</f>
        <v>0.4256154826515878</v>
      </c>
    </row>
    <row r="129" spans="1:9" ht="12.75">
      <c r="A129" t="s">
        <v>88</v>
      </c>
      <c r="B129">
        <f>B89*10000/B62</f>
        <v>0.021658022645553915</v>
      </c>
      <c r="C129">
        <f>C89*10000/C62</f>
        <v>0.02595213641605992</v>
      </c>
      <c r="D129">
        <f>D89*10000/D62</f>
        <v>-0.11628317084667586</v>
      </c>
      <c r="E129">
        <f>E89*10000/E62</f>
        <v>-0.02555020243256787</v>
      </c>
      <c r="F129">
        <f>F89*10000/F62</f>
        <v>-0.0849029465886293</v>
      </c>
      <c r="G129">
        <f>AVERAGE(C129:E129)</f>
        <v>-0.0386270789543946</v>
      </c>
      <c r="H129">
        <f>STDEV(C129:E129)</f>
        <v>0.07201370829714675</v>
      </c>
      <c r="I129">
        <f>(B129*B4+C129*C4+D129*D4+E129*E4+F129*F4)/SUM(B4:F4)</f>
        <v>-0.036057656004480784</v>
      </c>
    </row>
    <row r="130" spans="1:9" ht="12.75">
      <c r="A130" t="s">
        <v>89</v>
      </c>
      <c r="B130">
        <f>B90*10000/B62</f>
        <v>0.12926553848941855</v>
      </c>
      <c r="C130">
        <f>C90*10000/C62</f>
        <v>0.06680031051163049</v>
      </c>
      <c r="D130">
        <f>D90*10000/D62</f>
        <v>0.0017474941112969066</v>
      </c>
      <c r="E130">
        <f>E90*10000/E62</f>
        <v>-0.040086413921464926</v>
      </c>
      <c r="F130">
        <f>F90*10000/F62</f>
        <v>0.15218663756573797</v>
      </c>
      <c r="G130">
        <f>AVERAGE(C130:E130)</f>
        <v>0.009487130233820822</v>
      </c>
      <c r="H130">
        <f>STDEV(C130:E130)</f>
        <v>0.0538620408125326</v>
      </c>
      <c r="I130">
        <f>(B130*B4+C130*C4+D130*D4+E130*E4+F130*F4)/SUM(B4:F4)</f>
        <v>0.04586406295663174</v>
      </c>
    </row>
    <row r="131" spans="1:9" ht="12.75">
      <c r="A131" t="s">
        <v>90</v>
      </c>
      <c r="B131">
        <f>B91*10000/B62</f>
        <v>-0.05784700984252018</v>
      </c>
      <c r="C131">
        <f>C91*10000/C62</f>
        <v>-0.029205332547655453</v>
      </c>
      <c r="D131">
        <f>D91*10000/D62</f>
        <v>-0.04002561616106023</v>
      </c>
      <c r="E131">
        <f>E91*10000/E62</f>
        <v>-0.048852368048167824</v>
      </c>
      <c r="F131">
        <f>F91*10000/F62</f>
        <v>-0.013158714089407185</v>
      </c>
      <c r="G131">
        <f>AVERAGE(C131:E131)</f>
        <v>-0.03936110558562784</v>
      </c>
      <c r="H131">
        <f>STDEV(C131:E131)</f>
        <v>0.00984035983682734</v>
      </c>
      <c r="I131">
        <f>(B131*B4+C131*C4+D131*D4+E131*E4+F131*F4)/SUM(B4:F4)</f>
        <v>-0.03854386439827114</v>
      </c>
    </row>
    <row r="132" spans="1:9" ht="12.75">
      <c r="A132" t="s">
        <v>91</v>
      </c>
      <c r="B132">
        <f>B92*10000/B62</f>
        <v>0.05352397097266838</v>
      </c>
      <c r="C132">
        <f>C92*10000/C62</f>
        <v>0.07261881441026209</v>
      </c>
      <c r="D132">
        <f>D92*10000/D62</f>
        <v>0.0736218873164838</v>
      </c>
      <c r="E132">
        <f>E92*10000/E62</f>
        <v>0.09385970050403006</v>
      </c>
      <c r="F132">
        <f>F92*10000/F62</f>
        <v>-0.021578659108786435</v>
      </c>
      <c r="G132">
        <f>AVERAGE(C132:E132)</f>
        <v>0.08003346741025864</v>
      </c>
      <c r="H132">
        <f>STDEV(C132:E132)</f>
        <v>0.011984368151315799</v>
      </c>
      <c r="I132">
        <f>(B132*B4+C132*C4+D132*D4+E132*E4+F132*F4)/SUM(B4:F4)</f>
        <v>0.06264604774781893</v>
      </c>
    </row>
    <row r="133" spans="1:9" ht="12.75">
      <c r="A133" t="s">
        <v>92</v>
      </c>
      <c r="B133">
        <f>B93*10000/B62</f>
        <v>0.09853035788254495</v>
      </c>
      <c r="C133">
        <f>C93*10000/C62</f>
        <v>0.086315030490399</v>
      </c>
      <c r="D133">
        <f>D93*10000/D62</f>
        <v>0.10740307422440572</v>
      </c>
      <c r="E133">
        <f>E93*10000/E62</f>
        <v>0.09144346851943881</v>
      </c>
      <c r="F133">
        <f>F93*10000/F62</f>
        <v>0.08142491926214272</v>
      </c>
      <c r="G133">
        <f>AVERAGE(C133:E133)</f>
        <v>0.09505385774474784</v>
      </c>
      <c r="H133">
        <f>STDEV(C133:E133)</f>
        <v>0.010997844329709211</v>
      </c>
      <c r="I133">
        <f>(B133*B4+C133*C4+D133*D4+E133*E4+F133*F4)/SUM(B4:F4)</f>
        <v>0.09373877520387011</v>
      </c>
    </row>
    <row r="134" spans="1:9" ht="12.75">
      <c r="A134" t="s">
        <v>93</v>
      </c>
      <c r="B134">
        <f>B94*10000/B62</f>
        <v>-0.0073372294419503485</v>
      </c>
      <c r="C134">
        <f>C94*10000/C62</f>
        <v>0.00452355670069465</v>
      </c>
      <c r="D134">
        <f>D94*10000/D62</f>
        <v>0.0020710393466754607</v>
      </c>
      <c r="E134">
        <f>E94*10000/E62</f>
        <v>-0.00959490819903138</v>
      </c>
      <c r="F134">
        <f>F94*10000/F62</f>
        <v>-0.03279817221536571</v>
      </c>
      <c r="G134">
        <f>AVERAGE(C134:E134)</f>
        <v>-0.0010001040505537562</v>
      </c>
      <c r="H134">
        <f>STDEV(C134:E134)</f>
        <v>0.007543653233411345</v>
      </c>
      <c r="I134">
        <f>(B134*B4+C134*C4+D134*D4+E134*E4+F134*F4)/SUM(B4:F4)</f>
        <v>-0.006157423597394136</v>
      </c>
    </row>
    <row r="135" spans="1:9" ht="12.75">
      <c r="A135" t="s">
        <v>94</v>
      </c>
      <c r="B135">
        <f>B95*10000/B62</f>
        <v>-0.006613875488206273</v>
      </c>
      <c r="C135">
        <f>C95*10000/C62</f>
        <v>-0.0005169308387663265</v>
      </c>
      <c r="D135">
        <f>D95*10000/D62</f>
        <v>-0.012053456036415094</v>
      </c>
      <c r="E135">
        <f>E95*10000/E62</f>
        <v>0.0026826972022888466</v>
      </c>
      <c r="F135">
        <f>F95*10000/F62</f>
        <v>0.003229888658272016</v>
      </c>
      <c r="G135">
        <f>AVERAGE(C135:E135)</f>
        <v>-0.0032958965576308577</v>
      </c>
      <c r="H135">
        <f>STDEV(C135:E135)</f>
        <v>0.007751163842843818</v>
      </c>
      <c r="I135">
        <f>(B135*B4+C135*C4+D135*D4+E135*E4+F135*F4)/SUM(B4:F4)</f>
        <v>-0.0029055571442503565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2005-02-21T11:18:46Z</cp:lastPrinted>
  <dcterms:created xsi:type="dcterms:W3CDTF">2005-02-21T11:18:46Z</dcterms:created>
  <dcterms:modified xsi:type="dcterms:W3CDTF">2005-02-21T17:50:36Z</dcterms:modified>
  <cp:category/>
  <cp:version/>
  <cp:contentType/>
  <cp:contentStatus/>
</cp:coreProperties>
</file>