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<sst xmlns="http://schemas.openxmlformats.org/spreadsheetml/2006/main" count="204" uniqueCount="98">
  <si>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24/02/2005       11:02:51</t>
  </si>
  <si>
    <t>LISSNER</t>
  </si>
  <si>
    <t>HCMQAP500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</si>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</sst>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-0.00376</v>
      </c>
      <c r="D4" s="12">
        <v>-0.003757</v>
      </c>
      <c r="E4" s="12">
        <v>-0.003758</v>
      </c>
      <c r="F4" s="24">
        <v>-0.002085</v>
      </c>
      <c r="G4" s="34">
        <v>-0.011718</v>
      </c>
    </row>
    <row r="5" spans="1:7" ht="12.75" thickBot="1">
      <c r="A5" s="44" t="s">
        <v>13</v>
      </c>
      <c r="B5" s="45">
        <v>2.361538</v>
      </c>
      <c r="C5" s="46">
        <v>1.528327</v>
      </c>
      <c r="D5" s="46">
        <v>-0.079533</v>
      </c>
      <c r="E5" s="46">
        <v>-1.620404</v>
      </c>
      <c r="F5" s="47">
        <v>-2.238733</v>
      </c>
      <c r="G5" s="48">
        <v>10.365502</v>
      </c>
    </row>
    <row r="6" spans="1:7" ht="12.75" thickTop="1">
      <c r="A6" s="6" t="s">
        <v>14</v>
      </c>
      <c r="B6" s="39">
        <v>-85.05327</v>
      </c>
      <c r="C6" s="40">
        <v>56.85102</v>
      </c>
      <c r="D6" s="40">
        <v>-53.35816</v>
      </c>
      <c r="E6" s="40">
        <v>142.2626</v>
      </c>
      <c r="F6" s="41">
        <v>-170.4186</v>
      </c>
      <c r="G6" s="42">
        <v>0.0008303392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3.748991</v>
      </c>
      <c r="C8" s="13">
        <v>0.5749627</v>
      </c>
      <c r="D8" s="13">
        <v>-0.269396</v>
      </c>
      <c r="E8" s="13">
        <v>-1.671347</v>
      </c>
      <c r="F8" s="25">
        <v>-1.545106</v>
      </c>
      <c r="G8" s="35">
        <v>0.009129282</v>
      </c>
    </row>
    <row r="9" spans="1:7" ht="12">
      <c r="A9" s="20" t="s">
        <v>17</v>
      </c>
      <c r="B9" s="29">
        <v>-0.3232622</v>
      </c>
      <c r="C9" s="13">
        <v>-0.3237491</v>
      </c>
      <c r="D9" s="13">
        <v>-0.8526694</v>
      </c>
      <c r="E9" s="13">
        <v>0.3605036</v>
      </c>
      <c r="F9" s="25">
        <v>-1.576718</v>
      </c>
      <c r="G9" s="35">
        <v>-0.4534348</v>
      </c>
    </row>
    <row r="10" spans="1:7" ht="12">
      <c r="A10" s="20" t="s">
        <v>18</v>
      </c>
      <c r="B10" s="29">
        <v>-1.304642</v>
      </c>
      <c r="C10" s="13">
        <v>-0.2835835</v>
      </c>
      <c r="D10" s="13">
        <v>0.549158</v>
      </c>
      <c r="E10" s="13">
        <v>0.9815628</v>
      </c>
      <c r="F10" s="25">
        <v>-1.806509</v>
      </c>
      <c r="G10" s="35">
        <v>-0.130351</v>
      </c>
    </row>
    <row r="11" spans="1:7" ht="12">
      <c r="A11" s="21" t="s">
        <v>19</v>
      </c>
      <c r="B11" s="31">
        <v>4.017458</v>
      </c>
      <c r="C11" s="15">
        <v>2.395366</v>
      </c>
      <c r="D11" s="15">
        <v>3.647659</v>
      </c>
      <c r="E11" s="15">
        <v>3.018355</v>
      </c>
      <c r="F11" s="27">
        <v>13.8932</v>
      </c>
      <c r="G11" s="37">
        <v>4.615475</v>
      </c>
    </row>
    <row r="12" spans="1:7" ht="12">
      <c r="A12" s="20" t="s">
        <v>20</v>
      </c>
      <c r="B12" s="29">
        <v>0.01318637</v>
      </c>
      <c r="C12" s="13">
        <v>-0.1580522</v>
      </c>
      <c r="D12" s="13">
        <v>-0.04200299</v>
      </c>
      <c r="E12" s="13">
        <v>0.1217314</v>
      </c>
      <c r="F12" s="25">
        <v>0.1575133</v>
      </c>
      <c r="G12" s="35">
        <v>0.004079804</v>
      </c>
    </row>
    <row r="13" spans="1:7" ht="12">
      <c r="A13" s="20" t="s">
        <v>21</v>
      </c>
      <c r="B13" s="29">
        <v>0.304017</v>
      </c>
      <c r="C13" s="13">
        <v>0.2308244</v>
      </c>
      <c r="D13" s="13">
        <v>0.07153146</v>
      </c>
      <c r="E13" s="13">
        <v>0.2579952</v>
      </c>
      <c r="F13" s="25">
        <v>-0.204889</v>
      </c>
      <c r="G13" s="35">
        <v>0.1515389</v>
      </c>
    </row>
    <row r="14" spans="1:7" ht="12">
      <c r="A14" s="20" t="s">
        <v>22</v>
      </c>
      <c r="B14" s="29">
        <v>-0.05022072</v>
      </c>
      <c r="C14" s="13">
        <v>-0.1136819</v>
      </c>
      <c r="D14" s="13">
        <v>-0.04271094</v>
      </c>
      <c r="E14" s="13">
        <v>-0.06968733</v>
      </c>
      <c r="F14" s="25">
        <v>0.2015093</v>
      </c>
      <c r="G14" s="35">
        <v>-0.03478452</v>
      </c>
    </row>
    <row r="15" spans="1:7" ht="12">
      <c r="A15" s="21" t="s">
        <v>23</v>
      </c>
      <c r="B15" s="31">
        <v>-0.3667991</v>
      </c>
      <c r="C15" s="15">
        <v>-0.1440783</v>
      </c>
      <c r="D15" s="15">
        <v>-0.1279293</v>
      </c>
      <c r="E15" s="15">
        <v>-0.119906</v>
      </c>
      <c r="F15" s="27">
        <v>-0.4193985</v>
      </c>
      <c r="G15" s="37">
        <v>-0.2034082</v>
      </c>
    </row>
    <row r="16" spans="1:7" ht="12">
      <c r="A16" s="20" t="s">
        <v>24</v>
      </c>
      <c r="B16" s="29">
        <v>-0.03650667</v>
      </c>
      <c r="C16" s="13">
        <v>-0.02324421</v>
      </c>
      <c r="D16" s="13">
        <v>0.005163906</v>
      </c>
      <c r="E16" s="13">
        <v>0.03662164</v>
      </c>
      <c r="F16" s="25">
        <v>-0.0250927</v>
      </c>
      <c r="G16" s="35">
        <v>-0.004185782</v>
      </c>
    </row>
    <row r="17" spans="1:7" ht="12">
      <c r="A17" s="20" t="s">
        <v>25</v>
      </c>
      <c r="B17" s="29">
        <v>-0.03018094</v>
      </c>
      <c r="C17" s="13">
        <v>-0.03163059</v>
      </c>
      <c r="D17" s="13">
        <v>-0.04030689</v>
      </c>
      <c r="E17" s="13">
        <v>-0.04222054</v>
      </c>
      <c r="F17" s="25">
        <v>-0.03454899</v>
      </c>
      <c r="G17" s="35">
        <v>-0.03644388</v>
      </c>
    </row>
    <row r="18" spans="1:7" ht="12">
      <c r="A18" s="20" t="s">
        <v>26</v>
      </c>
      <c r="B18" s="29">
        <v>0.0498021</v>
      </c>
      <c r="C18" s="13">
        <v>0.01887899</v>
      </c>
      <c r="D18" s="13">
        <v>0.03545786</v>
      </c>
      <c r="E18" s="13">
        <v>-0.01460861</v>
      </c>
      <c r="F18" s="25">
        <v>-0.005863418</v>
      </c>
      <c r="G18" s="35">
        <v>0.01599753</v>
      </c>
    </row>
    <row r="19" spans="1:7" ht="12">
      <c r="A19" s="21" t="s">
        <v>27</v>
      </c>
      <c r="B19" s="31">
        <v>-0.2084446</v>
      </c>
      <c r="C19" s="15">
        <v>-0.1924278</v>
      </c>
      <c r="D19" s="15">
        <v>-0.203614</v>
      </c>
      <c r="E19" s="15">
        <v>-0.1968291</v>
      </c>
      <c r="F19" s="27">
        <v>-0.1431848</v>
      </c>
      <c r="G19" s="37">
        <v>-0.1919287</v>
      </c>
    </row>
    <row r="20" spans="1:7" ht="12.75" thickBot="1">
      <c r="A20" s="44" t="s">
        <v>28</v>
      </c>
      <c r="B20" s="45">
        <v>0.001793303</v>
      </c>
      <c r="C20" s="46">
        <v>0.002487326</v>
      </c>
      <c r="D20" s="46">
        <v>-0.004485823</v>
      </c>
      <c r="E20" s="46">
        <v>-0.005701784</v>
      </c>
      <c r="F20" s="47">
        <v>-0.007620098</v>
      </c>
      <c r="G20" s="48">
        <v>-0.002607908</v>
      </c>
    </row>
    <row r="21" spans="1:7" ht="12.75" thickTop="1">
      <c r="A21" s="6" t="s">
        <v>29</v>
      </c>
      <c r="B21" s="39">
        <v>-52.74067</v>
      </c>
      <c r="C21" s="40">
        <v>33.27521</v>
      </c>
      <c r="D21" s="40">
        <v>16.92288</v>
      </c>
      <c r="E21" s="40">
        <v>37.65966</v>
      </c>
      <c r="F21" s="41">
        <v>-101.0113</v>
      </c>
      <c r="G21" s="43">
        <v>0.009436864</v>
      </c>
    </row>
    <row r="22" spans="1:7" ht="12">
      <c r="A22" s="20" t="s">
        <v>30</v>
      </c>
      <c r="B22" s="29">
        <v>47.23112</v>
      </c>
      <c r="C22" s="13">
        <v>30.56663</v>
      </c>
      <c r="D22" s="13">
        <v>-1.590656</v>
      </c>
      <c r="E22" s="13">
        <v>-32.4082</v>
      </c>
      <c r="F22" s="25">
        <v>-44.77496</v>
      </c>
      <c r="G22" s="36">
        <v>0</v>
      </c>
    </row>
    <row r="23" spans="1:7" ht="12">
      <c r="A23" s="20" t="s">
        <v>31</v>
      </c>
      <c r="B23" s="29">
        <v>-1.177981</v>
      </c>
      <c r="C23" s="13">
        <v>1.304967</v>
      </c>
      <c r="D23" s="13">
        <v>0.5729482</v>
      </c>
      <c r="E23" s="13">
        <v>-0.4627377</v>
      </c>
      <c r="F23" s="25">
        <v>7.788237</v>
      </c>
      <c r="G23" s="35">
        <v>1.208724</v>
      </c>
    </row>
    <row r="24" spans="1:7" ht="12">
      <c r="A24" s="20" t="s">
        <v>32</v>
      </c>
      <c r="B24" s="29">
        <v>0.3827342</v>
      </c>
      <c r="C24" s="13">
        <v>-0.6282547</v>
      </c>
      <c r="D24" s="13">
        <v>-2.873166</v>
      </c>
      <c r="E24" s="13">
        <v>-1.955605</v>
      </c>
      <c r="F24" s="25">
        <v>-1.605752</v>
      </c>
      <c r="G24" s="35">
        <v>-1.470991</v>
      </c>
    </row>
    <row r="25" spans="1:7" ht="12">
      <c r="A25" s="20" t="s">
        <v>33</v>
      </c>
      <c r="B25" s="29">
        <v>-0.3799028</v>
      </c>
      <c r="C25" s="13">
        <v>-0.2049564</v>
      </c>
      <c r="D25" s="13">
        <v>-0.7924991</v>
      </c>
      <c r="E25" s="13">
        <v>0.04930866</v>
      </c>
      <c r="F25" s="25">
        <v>-1.368114</v>
      </c>
      <c r="G25" s="35">
        <v>-0.4655964</v>
      </c>
    </row>
    <row r="26" spans="1:7" ht="12">
      <c r="A26" s="21" t="s">
        <v>34</v>
      </c>
      <c r="B26" s="31">
        <v>1.002291</v>
      </c>
      <c r="C26" s="15">
        <v>0.5190763</v>
      </c>
      <c r="D26" s="15">
        <v>0.5109189</v>
      </c>
      <c r="E26" s="15">
        <v>-0.01750541</v>
      </c>
      <c r="F26" s="27">
        <v>1.347815</v>
      </c>
      <c r="G26" s="37">
        <v>0.5686196</v>
      </c>
    </row>
    <row r="27" spans="1:7" ht="12">
      <c r="A27" s="20" t="s">
        <v>35</v>
      </c>
      <c r="B27" s="29">
        <v>0.1229801</v>
      </c>
      <c r="C27" s="13">
        <v>0.2491927</v>
      </c>
      <c r="D27" s="13">
        <v>0.4267969</v>
      </c>
      <c r="E27" s="13">
        <v>0.3004877</v>
      </c>
      <c r="F27" s="25">
        <v>0.854317</v>
      </c>
      <c r="G27" s="35">
        <v>0.3666565</v>
      </c>
    </row>
    <row r="28" spans="1:7" ht="12">
      <c r="A28" s="20" t="s">
        <v>36</v>
      </c>
      <c r="B28" s="29">
        <v>0.07647357</v>
      </c>
      <c r="C28" s="13">
        <v>-0.6336892</v>
      </c>
      <c r="D28" s="13">
        <v>-0.5479102</v>
      </c>
      <c r="E28" s="13">
        <v>-0.5194794</v>
      </c>
      <c r="F28" s="25">
        <v>-0.386307</v>
      </c>
      <c r="G28" s="35">
        <v>-0.4496141</v>
      </c>
    </row>
    <row r="29" spans="1:7" ht="12">
      <c r="A29" s="20" t="s">
        <v>37</v>
      </c>
      <c r="B29" s="29">
        <v>0.01864453</v>
      </c>
      <c r="C29" s="13">
        <v>-0.02630063</v>
      </c>
      <c r="D29" s="13">
        <v>-0.09458753</v>
      </c>
      <c r="E29" s="13">
        <v>0.1468841</v>
      </c>
      <c r="F29" s="25">
        <v>0.05740692</v>
      </c>
      <c r="G29" s="35">
        <v>0.016624</v>
      </c>
    </row>
    <row r="30" spans="1:7" ht="12">
      <c r="A30" s="21" t="s">
        <v>38</v>
      </c>
      <c r="B30" s="31">
        <v>0.1708307</v>
      </c>
      <c r="C30" s="15">
        <v>0.1052867</v>
      </c>
      <c r="D30" s="15">
        <v>0.05312919</v>
      </c>
      <c r="E30" s="15">
        <v>0.0861488</v>
      </c>
      <c r="F30" s="27">
        <v>0.2194336</v>
      </c>
      <c r="G30" s="37">
        <v>0.112884</v>
      </c>
    </row>
    <row r="31" spans="1:7" ht="12">
      <c r="A31" s="20" t="s">
        <v>39</v>
      </c>
      <c r="B31" s="29">
        <v>-0.02517811</v>
      </c>
      <c r="C31" s="13">
        <v>-0.01646857</v>
      </c>
      <c r="D31" s="13">
        <v>-0.03821109</v>
      </c>
      <c r="E31" s="13">
        <v>0.03193709</v>
      </c>
      <c r="F31" s="25">
        <v>0.05241482</v>
      </c>
      <c r="G31" s="35">
        <v>-0.002125722</v>
      </c>
    </row>
    <row r="32" spans="1:7" ht="12">
      <c r="A32" s="20" t="s">
        <v>40</v>
      </c>
      <c r="B32" s="29">
        <v>0.02612095</v>
      </c>
      <c r="C32" s="13">
        <v>-0.07376645</v>
      </c>
      <c r="D32" s="13">
        <v>-0.03116932</v>
      </c>
      <c r="E32" s="13">
        <v>-0.05087716</v>
      </c>
      <c r="F32" s="25">
        <v>-0.0366547</v>
      </c>
      <c r="G32" s="35">
        <v>-0.03858331</v>
      </c>
    </row>
    <row r="33" spans="1:7" ht="12">
      <c r="A33" s="20" t="s">
        <v>41</v>
      </c>
      <c r="B33" s="29">
        <v>0.1352357</v>
      </c>
      <c r="C33" s="13">
        <v>0.113134</v>
      </c>
      <c r="D33" s="13">
        <v>0.1182361</v>
      </c>
      <c r="E33" s="13">
        <v>0.1161712</v>
      </c>
      <c r="F33" s="25">
        <v>0.118375</v>
      </c>
      <c r="G33" s="35">
        <v>0.1189948</v>
      </c>
    </row>
    <row r="34" spans="1:7" ht="12">
      <c r="A34" s="21" t="s">
        <v>42</v>
      </c>
      <c r="B34" s="31">
        <v>-0.01175624</v>
      </c>
      <c r="C34" s="15">
        <v>-0.001951527</v>
      </c>
      <c r="D34" s="15">
        <v>5.243346E-05</v>
      </c>
      <c r="E34" s="15">
        <v>0.006900404</v>
      </c>
      <c r="F34" s="27">
        <v>-0.03281601</v>
      </c>
      <c r="G34" s="37">
        <v>-0.004873017</v>
      </c>
    </row>
    <row r="35" spans="1:7" ht="12.75" thickBot="1">
      <c r="A35" s="22" t="s">
        <v>43</v>
      </c>
      <c r="B35" s="32">
        <v>-0.001365917</v>
      </c>
      <c r="C35" s="16">
        <v>-0.005888427</v>
      </c>
      <c r="D35" s="16">
        <v>-0.005886014</v>
      </c>
      <c r="E35" s="16">
        <v>0.001533226</v>
      </c>
      <c r="F35" s="28">
        <v>0.0002542314</v>
      </c>
      <c r="G35" s="38">
        <v>-0.002627334</v>
      </c>
    </row>
    <row r="36" spans="1:7" ht="12">
      <c r="A36" s="4" t="s">
        <v>44</v>
      </c>
      <c r="B36" s="3">
        <v>21.36841</v>
      </c>
      <c r="C36" s="3">
        <v>21.38062</v>
      </c>
      <c r="D36" s="3">
        <v>21.39893</v>
      </c>
      <c r="E36" s="3">
        <v>21.41113</v>
      </c>
      <c r="F36" s="3">
        <v>21.4325</v>
      </c>
      <c r="G36" s="3"/>
    </row>
    <row r="37" spans="1:6" ht="12">
      <c r="A37" s="4" t="s">
        <v>45</v>
      </c>
      <c r="B37" s="2">
        <v>0.3250122</v>
      </c>
      <c r="C37" s="2">
        <v>0.302124</v>
      </c>
      <c r="D37" s="2">
        <v>0.2929688</v>
      </c>
      <c r="E37" s="2">
        <v>0.2888997</v>
      </c>
      <c r="F37" s="2">
        <v>0.2873739</v>
      </c>
    </row>
    <row r="38" spans="1:7" ht="12">
      <c r="A38" s="4" t="s">
        <v>53</v>
      </c>
      <c r="B38" s="2">
        <v>0.0001450108</v>
      </c>
      <c r="C38" s="2">
        <v>-9.681873E-05</v>
      </c>
      <c r="D38" s="2">
        <v>9.071344E-05</v>
      </c>
      <c r="E38" s="2">
        <v>-0.0002416364</v>
      </c>
      <c r="F38" s="2">
        <v>0.000288937</v>
      </c>
      <c r="G38" s="2">
        <v>0.000296099</v>
      </c>
    </row>
    <row r="39" spans="1:7" ht="12.75" thickBot="1">
      <c r="A39" s="4" t="s">
        <v>54</v>
      </c>
      <c r="B39" s="2">
        <v>8.897424E-05</v>
      </c>
      <c r="C39" s="2">
        <v>-5.627192E-05</v>
      </c>
      <c r="D39" s="2">
        <v>-2.875447E-05</v>
      </c>
      <c r="E39" s="2">
        <v>-6.480452E-05</v>
      </c>
      <c r="F39" s="2">
        <v>0.0001730129</v>
      </c>
      <c r="G39" s="2">
        <v>0.001063873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3.117807</v>
      </c>
      <c r="F40" s="17" t="s">
        <v>48</v>
      </c>
      <c r="G40" s="8">
        <v>55.115935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</v>
      </c>
      <c r="D4">
        <v>0.003757</v>
      </c>
      <c r="E4">
        <v>0.003758</v>
      </c>
      <c r="F4">
        <v>0.002085</v>
      </c>
      <c r="G4">
        <v>0.011718</v>
      </c>
    </row>
    <row r="5" spans="1:7" ht="12.75">
      <c r="A5" t="s">
        <v>13</v>
      </c>
      <c r="B5">
        <v>2.361538</v>
      </c>
      <c r="C5">
        <v>1.528327</v>
      </c>
      <c r="D5">
        <v>-0.079533</v>
      </c>
      <c r="E5">
        <v>-1.620404</v>
      </c>
      <c r="F5">
        <v>-2.238733</v>
      </c>
      <c r="G5">
        <v>10.365502</v>
      </c>
    </row>
    <row r="6" spans="1:7" ht="12.75">
      <c r="A6" t="s">
        <v>14</v>
      </c>
      <c r="B6" s="49">
        <v>-85.05327</v>
      </c>
      <c r="C6" s="49">
        <v>56.85102</v>
      </c>
      <c r="D6" s="49">
        <v>-53.35816</v>
      </c>
      <c r="E6" s="49">
        <v>142.2626</v>
      </c>
      <c r="F6" s="49">
        <v>-170.4186</v>
      </c>
      <c r="G6" s="49">
        <v>0.0008303392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3.748991</v>
      </c>
      <c r="C8" s="49">
        <v>0.5749627</v>
      </c>
      <c r="D8" s="49">
        <v>-0.269396</v>
      </c>
      <c r="E8" s="49">
        <v>-1.671347</v>
      </c>
      <c r="F8" s="49">
        <v>-1.545106</v>
      </c>
      <c r="G8" s="49">
        <v>0.009129282</v>
      </c>
    </row>
    <row r="9" spans="1:7" ht="12.75">
      <c r="A9" t="s">
        <v>17</v>
      </c>
      <c r="B9" s="49">
        <v>-0.3232622</v>
      </c>
      <c r="C9" s="49">
        <v>-0.3237491</v>
      </c>
      <c r="D9" s="49">
        <v>-0.8526694</v>
      </c>
      <c r="E9" s="49">
        <v>0.3605036</v>
      </c>
      <c r="F9" s="49">
        <v>-1.576718</v>
      </c>
      <c r="G9" s="49">
        <v>-0.4534348</v>
      </c>
    </row>
    <row r="10" spans="1:7" ht="12.75">
      <c r="A10" t="s">
        <v>18</v>
      </c>
      <c r="B10" s="49">
        <v>-1.304642</v>
      </c>
      <c r="C10" s="49">
        <v>-0.2835835</v>
      </c>
      <c r="D10" s="49">
        <v>0.549158</v>
      </c>
      <c r="E10" s="49">
        <v>0.9815628</v>
      </c>
      <c r="F10" s="49">
        <v>-1.806509</v>
      </c>
      <c r="G10" s="49">
        <v>-0.130351</v>
      </c>
    </row>
    <row r="11" spans="1:7" ht="12.75">
      <c r="A11" t="s">
        <v>19</v>
      </c>
      <c r="B11" s="49">
        <v>4.017458</v>
      </c>
      <c r="C11" s="49">
        <v>2.395366</v>
      </c>
      <c r="D11" s="49">
        <v>3.647659</v>
      </c>
      <c r="E11" s="49">
        <v>3.018355</v>
      </c>
      <c r="F11" s="49">
        <v>13.8932</v>
      </c>
      <c r="G11" s="49">
        <v>4.615475</v>
      </c>
    </row>
    <row r="12" spans="1:7" ht="12.75">
      <c r="A12" t="s">
        <v>20</v>
      </c>
      <c r="B12" s="49">
        <v>0.01318637</v>
      </c>
      <c r="C12" s="49">
        <v>-0.1580522</v>
      </c>
      <c r="D12" s="49">
        <v>-0.04200299</v>
      </c>
      <c r="E12" s="49">
        <v>0.1217314</v>
      </c>
      <c r="F12" s="49">
        <v>0.1575133</v>
      </c>
      <c r="G12" s="49">
        <v>0.004079804</v>
      </c>
    </row>
    <row r="13" spans="1:7" ht="12.75">
      <c r="A13" t="s">
        <v>21</v>
      </c>
      <c r="B13" s="49">
        <v>0.304017</v>
      </c>
      <c r="C13" s="49">
        <v>0.2308244</v>
      </c>
      <c r="D13" s="49">
        <v>0.07153146</v>
      </c>
      <c r="E13" s="49">
        <v>0.2579952</v>
      </c>
      <c r="F13" s="49">
        <v>-0.204889</v>
      </c>
      <c r="G13" s="49">
        <v>0.1515389</v>
      </c>
    </row>
    <row r="14" spans="1:7" ht="12.75">
      <c r="A14" t="s">
        <v>22</v>
      </c>
      <c r="B14" s="49">
        <v>-0.05022072</v>
      </c>
      <c r="C14" s="49">
        <v>-0.1136819</v>
      </c>
      <c r="D14" s="49">
        <v>-0.04271094</v>
      </c>
      <c r="E14" s="49">
        <v>-0.06968733</v>
      </c>
      <c r="F14" s="49">
        <v>0.2015093</v>
      </c>
      <c r="G14" s="49">
        <v>-0.03478452</v>
      </c>
    </row>
    <row r="15" spans="1:7" ht="12.75">
      <c r="A15" t="s">
        <v>23</v>
      </c>
      <c r="B15" s="49">
        <v>-0.3667991</v>
      </c>
      <c r="C15" s="49">
        <v>-0.1440783</v>
      </c>
      <c r="D15" s="49">
        <v>-0.1279293</v>
      </c>
      <c r="E15" s="49">
        <v>-0.119906</v>
      </c>
      <c r="F15" s="49">
        <v>-0.4193985</v>
      </c>
      <c r="G15" s="49">
        <v>-0.2034082</v>
      </c>
    </row>
    <row r="16" spans="1:7" ht="12.75">
      <c r="A16" t="s">
        <v>24</v>
      </c>
      <c r="B16" s="49">
        <v>-0.03650667</v>
      </c>
      <c r="C16" s="49">
        <v>-0.02324421</v>
      </c>
      <c r="D16" s="49">
        <v>0.005163906</v>
      </c>
      <c r="E16" s="49">
        <v>0.03662164</v>
      </c>
      <c r="F16" s="49">
        <v>-0.0250927</v>
      </c>
      <c r="G16" s="49">
        <v>-0.004185782</v>
      </c>
    </row>
    <row r="17" spans="1:7" ht="12.75">
      <c r="A17" t="s">
        <v>25</v>
      </c>
      <c r="B17" s="49">
        <v>-0.03018094</v>
      </c>
      <c r="C17" s="49">
        <v>-0.03163059</v>
      </c>
      <c r="D17" s="49">
        <v>-0.04030689</v>
      </c>
      <c r="E17" s="49">
        <v>-0.04222054</v>
      </c>
      <c r="F17" s="49">
        <v>-0.03454899</v>
      </c>
      <c r="G17" s="49">
        <v>-0.03644388</v>
      </c>
    </row>
    <row r="18" spans="1:7" ht="12.75">
      <c r="A18" t="s">
        <v>26</v>
      </c>
      <c r="B18" s="49">
        <v>0.0498021</v>
      </c>
      <c r="C18" s="49">
        <v>0.01887899</v>
      </c>
      <c r="D18" s="49">
        <v>0.03545786</v>
      </c>
      <c r="E18" s="49">
        <v>-0.01460861</v>
      </c>
      <c r="F18" s="49">
        <v>-0.005863418</v>
      </c>
      <c r="G18" s="49">
        <v>0.01599753</v>
      </c>
    </row>
    <row r="19" spans="1:7" ht="12.75">
      <c r="A19" t="s">
        <v>27</v>
      </c>
      <c r="B19" s="49">
        <v>-0.2084446</v>
      </c>
      <c r="C19" s="49">
        <v>-0.1924278</v>
      </c>
      <c r="D19" s="49">
        <v>-0.203614</v>
      </c>
      <c r="E19" s="49">
        <v>-0.1968291</v>
      </c>
      <c r="F19" s="49">
        <v>-0.1431848</v>
      </c>
      <c r="G19" s="49">
        <v>-0.1919287</v>
      </c>
    </row>
    <row r="20" spans="1:7" ht="12.75">
      <c r="A20" t="s">
        <v>28</v>
      </c>
      <c r="B20" s="49">
        <v>0.001793303</v>
      </c>
      <c r="C20" s="49">
        <v>0.002487326</v>
      </c>
      <c r="D20" s="49">
        <v>-0.004485823</v>
      </c>
      <c r="E20" s="49">
        <v>-0.005701784</v>
      </c>
      <c r="F20" s="49">
        <v>-0.007620098</v>
      </c>
      <c r="G20" s="49">
        <v>-0.002607908</v>
      </c>
    </row>
    <row r="21" spans="1:7" ht="12.75">
      <c r="A21" t="s">
        <v>29</v>
      </c>
      <c r="B21" s="49">
        <v>-52.74067</v>
      </c>
      <c r="C21" s="49">
        <v>33.27521</v>
      </c>
      <c r="D21" s="49">
        <v>16.92288</v>
      </c>
      <c r="E21" s="49">
        <v>37.65966</v>
      </c>
      <c r="F21" s="49">
        <v>-101.0113</v>
      </c>
      <c r="G21" s="49">
        <v>0.009436864</v>
      </c>
    </row>
    <row r="22" spans="1:7" ht="12.75">
      <c r="A22" t="s">
        <v>30</v>
      </c>
      <c r="B22" s="49">
        <v>47.23112</v>
      </c>
      <c r="C22" s="49">
        <v>30.56663</v>
      </c>
      <c r="D22" s="49">
        <v>-1.590656</v>
      </c>
      <c r="E22" s="49">
        <v>-32.4082</v>
      </c>
      <c r="F22" s="49">
        <v>-44.77496</v>
      </c>
      <c r="G22" s="49">
        <v>0</v>
      </c>
    </row>
    <row r="23" spans="1:7" ht="12.75">
      <c r="A23" t="s">
        <v>31</v>
      </c>
      <c r="B23" s="49">
        <v>-1.177981</v>
      </c>
      <c r="C23" s="49">
        <v>1.304967</v>
      </c>
      <c r="D23" s="49">
        <v>0.5729482</v>
      </c>
      <c r="E23" s="49">
        <v>-0.4627377</v>
      </c>
      <c r="F23" s="49">
        <v>7.788237</v>
      </c>
      <c r="G23" s="49">
        <v>1.208724</v>
      </c>
    </row>
    <row r="24" spans="1:7" ht="12.75">
      <c r="A24" t="s">
        <v>32</v>
      </c>
      <c r="B24" s="49">
        <v>0.3827342</v>
      </c>
      <c r="C24" s="49">
        <v>-0.6282547</v>
      </c>
      <c r="D24" s="49">
        <v>-2.873166</v>
      </c>
      <c r="E24" s="49">
        <v>-1.955605</v>
      </c>
      <c r="F24" s="49">
        <v>-1.605752</v>
      </c>
      <c r="G24" s="49">
        <v>-1.470991</v>
      </c>
    </row>
    <row r="25" spans="1:7" ht="12.75">
      <c r="A25" t="s">
        <v>33</v>
      </c>
      <c r="B25" s="49">
        <v>-0.3799028</v>
      </c>
      <c r="C25" s="49">
        <v>-0.2049564</v>
      </c>
      <c r="D25" s="49">
        <v>-0.7924991</v>
      </c>
      <c r="E25" s="49">
        <v>0.04930866</v>
      </c>
      <c r="F25" s="49">
        <v>-1.368114</v>
      </c>
      <c r="G25" s="49">
        <v>-0.4655964</v>
      </c>
    </row>
    <row r="26" spans="1:7" ht="12.75">
      <c r="A26" t="s">
        <v>34</v>
      </c>
      <c r="B26" s="49">
        <v>1.002291</v>
      </c>
      <c r="C26" s="49">
        <v>0.5190763</v>
      </c>
      <c r="D26" s="49">
        <v>0.5109189</v>
      </c>
      <c r="E26" s="49">
        <v>-0.01750541</v>
      </c>
      <c r="F26" s="49">
        <v>1.347815</v>
      </c>
      <c r="G26" s="49">
        <v>0.5686196</v>
      </c>
    </row>
    <row r="27" spans="1:7" ht="12.75">
      <c r="A27" t="s">
        <v>35</v>
      </c>
      <c r="B27" s="49">
        <v>0.1229801</v>
      </c>
      <c r="C27" s="49">
        <v>0.2491927</v>
      </c>
      <c r="D27" s="49">
        <v>0.4267969</v>
      </c>
      <c r="E27" s="49">
        <v>0.3004877</v>
      </c>
      <c r="F27" s="49">
        <v>0.854317</v>
      </c>
      <c r="G27" s="49">
        <v>0.3666565</v>
      </c>
    </row>
    <row r="28" spans="1:7" ht="12.75">
      <c r="A28" t="s">
        <v>36</v>
      </c>
      <c r="B28" s="49">
        <v>0.07647357</v>
      </c>
      <c r="C28" s="49">
        <v>-0.6336892</v>
      </c>
      <c r="D28" s="49">
        <v>-0.5479102</v>
      </c>
      <c r="E28" s="49">
        <v>-0.5194794</v>
      </c>
      <c r="F28" s="49">
        <v>-0.386307</v>
      </c>
      <c r="G28" s="49">
        <v>-0.4496141</v>
      </c>
    </row>
    <row r="29" spans="1:7" ht="12.75">
      <c r="A29" t="s">
        <v>37</v>
      </c>
      <c r="B29" s="49">
        <v>0.01864453</v>
      </c>
      <c r="C29" s="49">
        <v>-0.02630063</v>
      </c>
      <c r="D29" s="49">
        <v>-0.09458753</v>
      </c>
      <c r="E29" s="49">
        <v>0.1468841</v>
      </c>
      <c r="F29" s="49">
        <v>0.05740692</v>
      </c>
      <c r="G29" s="49">
        <v>0.016624</v>
      </c>
    </row>
    <row r="30" spans="1:7" ht="12.75">
      <c r="A30" t="s">
        <v>38</v>
      </c>
      <c r="B30" s="49">
        <v>0.1708307</v>
      </c>
      <c r="C30" s="49">
        <v>0.1052867</v>
      </c>
      <c r="D30" s="49">
        <v>0.05312919</v>
      </c>
      <c r="E30" s="49">
        <v>0.0861488</v>
      </c>
      <c r="F30" s="49">
        <v>0.2194336</v>
      </c>
      <c r="G30" s="49">
        <v>0.112884</v>
      </c>
    </row>
    <row r="31" spans="1:7" ht="12.75">
      <c r="A31" t="s">
        <v>39</v>
      </c>
      <c r="B31" s="49">
        <v>-0.02517811</v>
      </c>
      <c r="C31" s="49">
        <v>-0.01646857</v>
      </c>
      <c r="D31" s="49">
        <v>-0.03821109</v>
      </c>
      <c r="E31" s="49">
        <v>0.03193709</v>
      </c>
      <c r="F31" s="49">
        <v>0.05241482</v>
      </c>
      <c r="G31" s="49">
        <v>-0.002125722</v>
      </c>
    </row>
    <row r="32" spans="1:7" ht="12.75">
      <c r="A32" t="s">
        <v>40</v>
      </c>
      <c r="B32" s="49">
        <v>0.02612095</v>
      </c>
      <c r="C32" s="49">
        <v>-0.07376645</v>
      </c>
      <c r="D32" s="49">
        <v>-0.03116932</v>
      </c>
      <c r="E32" s="49">
        <v>-0.05087716</v>
      </c>
      <c r="F32" s="49">
        <v>-0.0366547</v>
      </c>
      <c r="G32" s="49">
        <v>-0.03858331</v>
      </c>
    </row>
    <row r="33" spans="1:7" ht="12.75">
      <c r="A33" t="s">
        <v>41</v>
      </c>
      <c r="B33" s="49">
        <v>0.1352357</v>
      </c>
      <c r="C33" s="49">
        <v>0.113134</v>
      </c>
      <c r="D33" s="49">
        <v>0.1182361</v>
      </c>
      <c r="E33" s="49">
        <v>0.1161712</v>
      </c>
      <c r="F33" s="49">
        <v>0.118375</v>
      </c>
      <c r="G33" s="49">
        <v>0.1189948</v>
      </c>
    </row>
    <row r="34" spans="1:7" ht="12.75">
      <c r="A34" t="s">
        <v>42</v>
      </c>
      <c r="B34" s="49">
        <v>-0.01175624</v>
      </c>
      <c r="C34" s="49">
        <v>-0.001951527</v>
      </c>
      <c r="D34" s="49">
        <v>5.243346E-05</v>
      </c>
      <c r="E34" s="49">
        <v>0.006900404</v>
      </c>
      <c r="F34" s="49">
        <v>-0.03281601</v>
      </c>
      <c r="G34" s="49">
        <v>-0.004873017</v>
      </c>
    </row>
    <row r="35" spans="1:7" ht="12.75">
      <c r="A35" t="s">
        <v>43</v>
      </c>
      <c r="B35" s="49">
        <v>-0.001365917</v>
      </c>
      <c r="C35" s="49">
        <v>-0.005888427</v>
      </c>
      <c r="D35" s="49">
        <v>-0.005886014</v>
      </c>
      <c r="E35" s="49">
        <v>0.001533226</v>
      </c>
      <c r="F35" s="49">
        <v>0.0002542314</v>
      </c>
      <c r="G35" s="49">
        <v>-0.002627334</v>
      </c>
    </row>
    <row r="36" spans="1:6" ht="12.75">
      <c r="A36" t="s">
        <v>44</v>
      </c>
      <c r="B36" s="49">
        <v>21.36841</v>
      </c>
      <c r="C36" s="49">
        <v>21.38062</v>
      </c>
      <c r="D36" s="49">
        <v>21.39893</v>
      </c>
      <c r="E36" s="49">
        <v>21.41113</v>
      </c>
      <c r="F36" s="49">
        <v>21.4325</v>
      </c>
    </row>
    <row r="37" spans="1:6" ht="12.75">
      <c r="A37" t="s">
        <v>45</v>
      </c>
      <c r="B37" s="49">
        <v>0.3250122</v>
      </c>
      <c r="C37" s="49">
        <v>0.302124</v>
      </c>
      <c r="D37" s="49">
        <v>0.2929688</v>
      </c>
      <c r="E37" s="49">
        <v>0.2888997</v>
      </c>
      <c r="F37" s="49">
        <v>0.2873739</v>
      </c>
    </row>
    <row r="38" spans="1:7" ht="12.75">
      <c r="A38" t="s">
        <v>55</v>
      </c>
      <c r="B38" s="49">
        <v>0.0001450108</v>
      </c>
      <c r="C38" s="49">
        <v>-9.681873E-05</v>
      </c>
      <c r="D38" s="49">
        <v>9.071344E-05</v>
      </c>
      <c r="E38" s="49">
        <v>-0.0002416364</v>
      </c>
      <c r="F38" s="49">
        <v>0.000288937</v>
      </c>
      <c r="G38" s="49">
        <v>0.000296099</v>
      </c>
    </row>
    <row r="39" spans="1:7" ht="12.75">
      <c r="A39" t="s">
        <v>56</v>
      </c>
      <c r="B39" s="49">
        <v>8.897424E-05</v>
      </c>
      <c r="C39" s="49">
        <v>-5.627192E-05</v>
      </c>
      <c r="D39" s="49">
        <v>-2.875447E-05</v>
      </c>
      <c r="E39" s="49">
        <v>-6.480452E-05</v>
      </c>
      <c r="F39" s="49">
        <v>0.0001730129</v>
      </c>
      <c r="G39" s="49">
        <v>0.001063873</v>
      </c>
    </row>
    <row r="40" spans="2:7" ht="12.75">
      <c r="B40" t="s">
        <v>46</v>
      </c>
      <c r="C40">
        <v>-0.003758</v>
      </c>
      <c r="D40" t="s">
        <v>47</v>
      </c>
      <c r="E40">
        <v>3.117807</v>
      </c>
      <c r="F40" t="s">
        <v>48</v>
      </c>
      <c r="G40">
        <v>55.115935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0.0001450107942854141</v>
      </c>
      <c r="C50">
        <f>-0.017/(C7*C7+C22*C22)*(C21*C22+C6*C7)</f>
        <v>-9.681873827974017E-05</v>
      </c>
      <c r="D50">
        <f>-0.017/(D7*D7+D22*D22)*(D21*D22+D6*D7)</f>
        <v>9.071344584648421E-05</v>
      </c>
      <c r="E50">
        <f>-0.017/(E7*E7+E22*E22)*(E21*E22+E6*E7)</f>
        <v>-0.00024163640020875748</v>
      </c>
      <c r="F50">
        <f>-0.017/(F7*F7+F22*F22)*(F21*F22+F6*F7)</f>
        <v>0.0002889369553245654</v>
      </c>
      <c r="G50">
        <f>(B50*B$4+C50*C$4+D50*D$4+E50*E$4+F50*F$4)/SUM(B$4:F$4)</f>
        <v>-1.725458649847952E-08</v>
      </c>
    </row>
    <row r="51" spans="1:7" ht="12.75">
      <c r="A51" t="s">
        <v>59</v>
      </c>
      <c r="B51">
        <f>-0.017/(B7*B7+B22*B22)*(B21*B7-B6*B22)</f>
        <v>8.897423677738106E-05</v>
      </c>
      <c r="C51">
        <f>-0.017/(C7*C7+C22*C22)*(C21*C7-C6*C22)</f>
        <v>-5.6271914744993637E-05</v>
      </c>
      <c r="D51">
        <f>-0.017/(D7*D7+D22*D22)*(D21*D7-D6*D22)</f>
        <v>-2.8754466611308365E-05</v>
      </c>
      <c r="E51">
        <f>-0.017/(E7*E7+E22*E22)*(E21*E7-E6*E22)</f>
        <v>-6.480452207852455E-05</v>
      </c>
      <c r="F51">
        <f>-0.017/(F7*F7+F22*F22)*(F21*F7-F6*F22)</f>
        <v>0.00017301292406171793</v>
      </c>
      <c r="G51">
        <f>(B51*B$4+C51*C$4+D51*D$4+E51*E$4+F51*F$4)/SUM(B$4:F$4)</f>
        <v>-5.124518525082901E-08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10000.076288720364</v>
      </c>
      <c r="C62">
        <f>C7+(2/0.017)*(C8*C50-C23*C51)</f>
        <v>10000.002090097481</v>
      </c>
      <c r="D62">
        <f>D7+(2/0.017)*(D8*D50-D23*D51)</f>
        <v>9999.999063174168</v>
      </c>
      <c r="E62">
        <f>E7+(2/0.017)*(E8*E50-E23*E51)</f>
        <v>10000.043984797305</v>
      </c>
      <c r="F62">
        <f>F7+(2/0.017)*(F8*F50-F23*F51)</f>
        <v>9999.788952484712</v>
      </c>
    </row>
    <row r="63" spans="1:6" ht="12.75">
      <c r="A63" t="s">
        <v>67</v>
      </c>
      <c r="B63">
        <f>B8+(3/0.017)*(B9*B50-B24*B51)</f>
        <v>3.7347092367556383</v>
      </c>
      <c r="C63">
        <f>C8+(3/0.017)*(C9*C50-C24*C51)</f>
        <v>0.5742553854937635</v>
      </c>
      <c r="D63">
        <f>D8+(3/0.017)*(D9*D50-D24*D51)</f>
        <v>-0.29762510622192956</v>
      </c>
      <c r="E63">
        <f>E8+(3/0.017)*(E9*E50-E24*E51)</f>
        <v>-1.7090839716880595</v>
      </c>
      <c r="F63">
        <f>F8+(3/0.017)*(F9*F50-F24*F51)</f>
        <v>-1.5764747499095566</v>
      </c>
    </row>
    <row r="64" spans="1:6" ht="12.75">
      <c r="A64" t="s">
        <v>68</v>
      </c>
      <c r="B64">
        <f>B9+(4/0.017)*(B10*B50-B25*B51)</f>
        <v>-0.3598235202349462</v>
      </c>
      <c r="C64">
        <f>C9+(4/0.017)*(C10*C50-C25*C51)</f>
        <v>-0.32000253350595015</v>
      </c>
      <c r="D64">
        <f>D9+(4/0.017)*(D10*D50-D25*D51)</f>
        <v>-0.8463098410391243</v>
      </c>
      <c r="E64">
        <f>E9+(4/0.017)*(E10*E50-E25*E51)</f>
        <v>0.30544809942936557</v>
      </c>
      <c r="F64">
        <f>F9+(4/0.017)*(F10*F50-F25*F51)</f>
        <v>-1.6438393662674475</v>
      </c>
    </row>
    <row r="65" spans="1:6" ht="12.75">
      <c r="A65" t="s">
        <v>69</v>
      </c>
      <c r="B65">
        <f>B10+(5/0.017)*(B11*B50-B26*B51)</f>
        <v>-1.1595253238722196</v>
      </c>
      <c r="C65">
        <f>C10+(5/0.017)*(C11*C50-C26*C51)</f>
        <v>-0.34320317545248274</v>
      </c>
      <c r="D65">
        <f>D10+(5/0.017)*(D11*D50-D26*D51)</f>
        <v>0.6508000345923757</v>
      </c>
      <c r="E65">
        <f>E10+(5/0.017)*(E11*E50-E26*E51)</f>
        <v>0.7667160745644286</v>
      </c>
      <c r="F65">
        <f>F10+(5/0.017)*(F11*F50-F26*F51)</f>
        <v>-0.6944297372144095</v>
      </c>
    </row>
    <row r="66" spans="1:6" ht="12.75">
      <c r="A66" t="s">
        <v>70</v>
      </c>
      <c r="B66">
        <f>B11+(6/0.017)*(B12*B50-B27*B51)</f>
        <v>4.014270978394519</v>
      </c>
      <c r="C66">
        <f>C11+(6/0.017)*(C12*C50-C27*C51)</f>
        <v>2.405715987631463</v>
      </c>
      <c r="D66">
        <f>D11+(6/0.017)*(D12*D50-D27*D51)</f>
        <v>3.6506456169125077</v>
      </c>
      <c r="E66">
        <f>E11+(6/0.017)*(E12*E50-E27*E51)</f>
        <v>3.0148461380590366</v>
      </c>
      <c r="F66">
        <f>F11+(6/0.017)*(F12*F50-F27*F51)</f>
        <v>13.857095363910409</v>
      </c>
    </row>
    <row r="67" spans="1:6" ht="12.75">
      <c r="A67" t="s">
        <v>71</v>
      </c>
      <c r="B67">
        <f>B12+(7/0.017)*(B13*B50-B28*B51)</f>
        <v>0.028537604344302338</v>
      </c>
      <c r="C67">
        <f>C12+(7/0.017)*(C13*C50-C28*C51)</f>
        <v>-0.1819374483921064</v>
      </c>
      <c r="D67">
        <f>D12+(7/0.017)*(D13*D50-D28*D51)</f>
        <v>-0.04581840190012102</v>
      </c>
      <c r="E67">
        <f>E12+(7/0.017)*(E13*E50-E28*E51)</f>
        <v>0.0821996635576212</v>
      </c>
      <c r="F67">
        <f>F12+(7/0.017)*(F13*F50-F28*F51)</f>
        <v>0.16065757639482978</v>
      </c>
    </row>
    <row r="68" spans="1:6" ht="12.75">
      <c r="A68" t="s">
        <v>72</v>
      </c>
      <c r="B68">
        <f>B13+(8/0.017)*(B14*B50-B29*B51)</f>
        <v>0.299809268553596</v>
      </c>
      <c r="C68">
        <f>C13+(8/0.017)*(C14*C50-C29*C51)</f>
        <v>0.2353074829713619</v>
      </c>
      <c r="D68">
        <f>D13+(8/0.017)*(D14*D50-D29*D51)</f>
        <v>0.06842827387483598</v>
      </c>
      <c r="E68">
        <f>E13+(8/0.017)*(E14*E50-E29*E51)</f>
        <v>0.27039884680602067</v>
      </c>
      <c r="F68">
        <f>F13+(8/0.017)*(F14*F50-F29*F51)</f>
        <v>-0.1821636614018789</v>
      </c>
    </row>
    <row r="69" spans="1:6" ht="12.75">
      <c r="A69" t="s">
        <v>73</v>
      </c>
      <c r="B69">
        <f>B14+(9/0.017)*(B15*B50-B30*B51)</f>
        <v>-0.08642685175666984</v>
      </c>
      <c r="C69">
        <f>C14+(9/0.017)*(C15*C50-C30*C51)</f>
        <v>-0.1031602840687621</v>
      </c>
      <c r="D69">
        <f>D14+(9/0.017)*(D15*D50-D30*D51)</f>
        <v>-0.04804593146882882</v>
      </c>
      <c r="E69">
        <f>E14+(9/0.017)*(E15*E50-E30*E51)</f>
        <v>-0.05139271975672783</v>
      </c>
      <c r="F69">
        <f>F14+(9/0.017)*(F15*F50-F30*F51)</f>
        <v>0.11725629000707577</v>
      </c>
    </row>
    <row r="70" spans="1:6" ht="12.75">
      <c r="A70" t="s">
        <v>74</v>
      </c>
      <c r="B70">
        <f>B15+(10/0.017)*(B16*B50-B31*B51)</f>
        <v>-0.36859536946627564</v>
      </c>
      <c r="C70">
        <f>C15+(10/0.017)*(C16*C50-C31*C51)</f>
        <v>-0.1432996193426486</v>
      </c>
      <c r="D70">
        <f>D15+(10/0.017)*(D16*D50-D31*D51)</f>
        <v>-0.1283000669437055</v>
      </c>
      <c r="E70">
        <f>E15+(10/0.017)*(E16*E50-E31*E51)</f>
        <v>-0.12389391376783071</v>
      </c>
      <c r="F70">
        <f>F15+(10/0.017)*(F16*F50-F31*F51)</f>
        <v>-0.4289977056536714</v>
      </c>
    </row>
    <row r="71" spans="1:6" ht="12.75">
      <c r="A71" t="s">
        <v>75</v>
      </c>
      <c r="B71">
        <f>B16+(11/0.017)*(B17*B50-B32*B51)</f>
        <v>-0.04084238708177271</v>
      </c>
      <c r="C71">
        <f>C16+(11/0.017)*(C17*C50-C32*C51)</f>
        <v>-0.023948563016268694</v>
      </c>
      <c r="D71">
        <f>D16+(11/0.017)*(D17*D50-D32*D51)</f>
        <v>0.0022180839647402244</v>
      </c>
      <c r="E71">
        <f>E16+(11/0.017)*(E17*E50-E32*E51)</f>
        <v>0.041089548345972324</v>
      </c>
      <c r="F71">
        <f>F16+(11/0.017)*(F17*F50-F32*F51)</f>
        <v>-0.027448474981051282</v>
      </c>
    </row>
    <row r="72" spans="1:6" ht="12.75">
      <c r="A72" t="s">
        <v>76</v>
      </c>
      <c r="B72">
        <f>B17+(12/0.017)*(B18*B50-B33*B51)</f>
        <v>-0.03357669372786347</v>
      </c>
      <c r="C72">
        <f>C17+(12/0.017)*(C18*C50-C33*C51)</f>
        <v>-0.028426994604025216</v>
      </c>
      <c r="D72">
        <f>D17+(12/0.017)*(D18*D50-D33*D51)</f>
        <v>-0.03563654600989868</v>
      </c>
      <c r="E72">
        <f>E17+(12/0.017)*(E18*E50-E33*E51)</f>
        <v>-0.03441461692159364</v>
      </c>
      <c r="F72">
        <f>F17+(12/0.017)*(F18*F50-F33*F51)</f>
        <v>-0.05020162272742667</v>
      </c>
    </row>
    <row r="73" spans="1:6" ht="12.75">
      <c r="A73" t="s">
        <v>77</v>
      </c>
      <c r="B73">
        <f>B18+(13/0.017)*(B19*B50-B34*B51)</f>
        <v>0.02748743594830952</v>
      </c>
      <c r="C73">
        <f>C18+(13/0.017)*(C19*C50-C34*C51)</f>
        <v>0.033041955199102066</v>
      </c>
      <c r="D73">
        <f>D18+(13/0.017)*(D19*D50-D34*D51)</f>
        <v>0.021334491866862065</v>
      </c>
      <c r="E73">
        <f>E18+(13/0.017)*(E19*E50-E34*E51)</f>
        <v>0.022103583136945743</v>
      </c>
      <c r="F73">
        <f>F18+(13/0.017)*(F19*F50-F34*F51)</f>
        <v>-0.033158666358237485</v>
      </c>
    </row>
    <row r="74" spans="1:6" ht="12.75">
      <c r="A74" t="s">
        <v>78</v>
      </c>
      <c r="B74">
        <f>B19+(14/0.017)*(B20*B50-B35*B51)</f>
        <v>-0.20813035788176418</v>
      </c>
      <c r="C74">
        <f>C19+(14/0.017)*(C20*C50-C35*C51)</f>
        <v>-0.19289900115175948</v>
      </c>
      <c r="D74">
        <f>D19+(14/0.017)*(D20*D50-D35*D51)</f>
        <v>-0.2040884959510316</v>
      </c>
      <c r="E74">
        <f>E19+(14/0.017)*(E20*E50-E35*E51)</f>
        <v>-0.19561264943872073</v>
      </c>
      <c r="F74">
        <f>F19+(14/0.017)*(F20*F50-F35*F51)</f>
        <v>-0.14503421089800939</v>
      </c>
    </row>
    <row r="75" spans="1:6" ht="12.75">
      <c r="A75" t="s">
        <v>79</v>
      </c>
      <c r="B75" s="49">
        <f>B20</f>
        <v>0.001793303</v>
      </c>
      <c r="C75" s="49">
        <f>C20</f>
        <v>0.002487326</v>
      </c>
      <c r="D75" s="49">
        <f>D20</f>
        <v>-0.004485823</v>
      </c>
      <c r="E75" s="49">
        <f>E20</f>
        <v>-0.005701784</v>
      </c>
      <c r="F75" s="49">
        <f>F20</f>
        <v>-0.007620098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47.2502663120526</v>
      </c>
      <c r="C82">
        <f>C22+(2/0.017)*(C8*C51+C23*C50)</f>
        <v>30.547959469356158</v>
      </c>
      <c r="D82">
        <f>D22+(2/0.017)*(D8*D51+D23*D50)</f>
        <v>-1.5836300654352047</v>
      </c>
      <c r="E82">
        <f>E22+(2/0.017)*(E8*E51+E23*E50)</f>
        <v>-32.382302927572795</v>
      </c>
      <c r="F82">
        <f>F22+(2/0.017)*(F8*F51+F23*F50)</f>
        <v>-44.54166750834343</v>
      </c>
    </row>
    <row r="83" spans="1:6" ht="12.75">
      <c r="A83" t="s">
        <v>82</v>
      </c>
      <c r="B83">
        <f>B23+(3/0.017)*(B9*B51+B24*B50)</f>
        <v>-1.1732624265614913</v>
      </c>
      <c r="C83">
        <f>C23+(3/0.017)*(C9*C51+C24*C50)</f>
        <v>1.3189160839634622</v>
      </c>
      <c r="D83">
        <f>D23+(3/0.017)*(D9*D51+D24*D50)</f>
        <v>0.531280540960675</v>
      </c>
      <c r="E83">
        <f>E23+(3/0.017)*(E9*E51+E24*E50)</f>
        <v>-0.38347009607211885</v>
      </c>
      <c r="F83">
        <f>F23+(3/0.017)*(F9*F51+F24*F50)</f>
        <v>7.6582216437375745</v>
      </c>
    </row>
    <row r="84" spans="1:6" ht="12.75">
      <c r="A84" t="s">
        <v>83</v>
      </c>
      <c r="B84">
        <f>B24+(4/0.017)*(B10*B51+B25*B50)</f>
        <v>0.34245901576541915</v>
      </c>
      <c r="C84">
        <f>C24+(4/0.017)*(C10*C51+C25*C50)</f>
        <v>-0.6198308396269543</v>
      </c>
      <c r="D84">
        <f>D24+(4/0.017)*(D10*D51+D25*D50)</f>
        <v>-2.8937968398980165</v>
      </c>
      <c r="E84">
        <f>E24+(4/0.017)*(E10*E51+E25*E50)</f>
        <v>-1.973375464763665</v>
      </c>
      <c r="F84">
        <f>F24+(4/0.017)*(F10*F51+F25*F50)</f>
        <v>-1.7723044936778172</v>
      </c>
    </row>
    <row r="85" spans="1:6" ht="12.75">
      <c r="A85" t="s">
        <v>84</v>
      </c>
      <c r="B85">
        <f>B25+(5/0.017)*(B11*B51+B26*B50)</f>
        <v>-0.23202242548520416</v>
      </c>
      <c r="C85">
        <f>C25+(5/0.017)*(C11*C51+C26*C50)</f>
        <v>-0.2593823246388154</v>
      </c>
      <c r="D85">
        <f>D25+(5/0.017)*(D11*D51+D26*D50)</f>
        <v>-0.8097165338111304</v>
      </c>
      <c r="E85">
        <f>E25+(5/0.017)*(E11*E51+E26*E50)</f>
        <v>-0.0069775485240431145</v>
      </c>
      <c r="F85">
        <f>F25+(5/0.017)*(F11*F51+F26*F50)</f>
        <v>-0.5466032002896946</v>
      </c>
    </row>
    <row r="86" spans="1:6" ht="12.75">
      <c r="A86" t="s">
        <v>85</v>
      </c>
      <c r="B86">
        <f>B26+(6/0.017)*(B12*B51+B27*B50)</f>
        <v>1.008999243243146</v>
      </c>
      <c r="C86">
        <f>C26+(6/0.017)*(C12*C51+C27*C50)</f>
        <v>0.5137000801604013</v>
      </c>
      <c r="D86">
        <f>D26+(6/0.017)*(D12*D51+D27*D50)</f>
        <v>0.5250097203702803</v>
      </c>
      <c r="E86">
        <f>E26+(6/0.017)*(E12*E51+E27*E50)</f>
        <v>-0.04591629635316192</v>
      </c>
      <c r="F86">
        <f>F26+(6/0.017)*(F12*F51+F27*F50)</f>
        <v>1.4445546198142214</v>
      </c>
    </row>
    <row r="87" spans="1:6" ht="12.75">
      <c r="A87" t="s">
        <v>86</v>
      </c>
      <c r="B87">
        <f>B27+(7/0.017)*(B13*B51+B28*B50)</f>
        <v>0.13868446562877834</v>
      </c>
      <c r="C87">
        <f>C27+(7/0.017)*(C13*C51+C28*C50)</f>
        <v>0.26910731205490795</v>
      </c>
      <c r="D87">
        <f>D27+(7/0.017)*(D13*D51+D28*D50)</f>
        <v>0.4054840941974911</v>
      </c>
      <c r="E87">
        <f>E27+(7/0.017)*(E13*E51+E28*E50)</f>
        <v>0.34529011976166846</v>
      </c>
      <c r="F87">
        <f>F27+(7/0.017)*(F13*F51+F28*F50)</f>
        <v>0.7937600768358507</v>
      </c>
    </row>
    <row r="88" spans="1:6" ht="12.75">
      <c r="A88" t="s">
        <v>87</v>
      </c>
      <c r="B88">
        <f>B28+(8/0.017)*(B14*B51+B29*B50)</f>
        <v>0.07564312664563186</v>
      </c>
      <c r="C88">
        <f>C28+(8/0.017)*(C14*C51+C29*C50)</f>
        <v>-0.6294804978835712</v>
      </c>
      <c r="D88">
        <f>D28+(8/0.017)*(D14*D51+D29*D50)</f>
        <v>-0.551370073168113</v>
      </c>
      <c r="E88">
        <f>E28+(8/0.017)*(E14*E51+E29*E50)</f>
        <v>-0.5340565722617999</v>
      </c>
      <c r="F88">
        <f>F28+(8/0.017)*(F14*F51+F29*F50)</f>
        <v>-0.36209490875388667</v>
      </c>
    </row>
    <row r="89" spans="1:6" ht="12.75">
      <c r="A89" t="s">
        <v>88</v>
      </c>
      <c r="B89">
        <f>B29+(9/0.017)*(B15*B51+B30*B50)</f>
        <v>0.014481567041166304</v>
      </c>
      <c r="C89">
        <f>C29+(9/0.017)*(C15*C51+C30*C50)</f>
        <v>-0.027405069572759122</v>
      </c>
      <c r="D89">
        <f>D29+(9/0.017)*(D15*D51+D30*D50)</f>
        <v>-0.09008855140185203</v>
      </c>
      <c r="E89">
        <f>E29+(9/0.017)*(E15*E51+E30*E50)</f>
        <v>0.1399772697641406</v>
      </c>
      <c r="F89">
        <f>F29+(9/0.017)*(F15*F51+F30*F50)</f>
        <v>0.05255809876648772</v>
      </c>
    </row>
    <row r="90" spans="1:6" ht="12.75">
      <c r="A90" t="s">
        <v>89</v>
      </c>
      <c r="B90">
        <f>B30+(10/0.017)*(B16*B51+B31*B50)</f>
        <v>0.1667723171586828</v>
      </c>
      <c r="C90">
        <f>C30+(10/0.017)*(C16*C51+C31*C50)</f>
        <v>0.10699403080712136</v>
      </c>
      <c r="D90">
        <f>D30+(10/0.017)*(D16*D51+D31*D50)</f>
        <v>0.051002869408169955</v>
      </c>
      <c r="E90">
        <f>E30+(10/0.017)*(E16*E51+E31*E50)</f>
        <v>0.08021326391842654</v>
      </c>
      <c r="F90">
        <f>F30+(10/0.017)*(F16*F51+F31*F50)</f>
        <v>0.22578843359122452</v>
      </c>
    </row>
    <row r="91" spans="1:6" ht="12.75">
      <c r="A91" t="s">
        <v>90</v>
      </c>
      <c r="B91">
        <f>B31+(11/0.017)*(B17*B51+B32*B50)</f>
        <v>-0.024464731784828105</v>
      </c>
      <c r="C91">
        <f>C31+(11/0.017)*(C17*C51+C32*C50)</f>
        <v>-0.010695583336348041</v>
      </c>
      <c r="D91">
        <f>D31+(11/0.017)*(D17*D51+D32*D50)</f>
        <v>-0.039290690370058334</v>
      </c>
      <c r="E91">
        <f>E31+(11/0.017)*(E17*E51+E32*E50)</f>
        <v>0.041662290754721436</v>
      </c>
      <c r="F91">
        <f>F31+(11/0.017)*(F17*F51+F32*F50)</f>
        <v>0.04169414287083774</v>
      </c>
    </row>
    <row r="92" spans="1:6" ht="12.75">
      <c r="A92" t="s">
        <v>91</v>
      </c>
      <c r="B92">
        <f>B32+(12/0.017)*(B18*B51+B33*B50)</f>
        <v>0.043091590077756314</v>
      </c>
      <c r="C92">
        <f>C32+(12/0.017)*(C18*C51+C33*C50)</f>
        <v>-0.08224822509573532</v>
      </c>
      <c r="D92">
        <f>D32+(12/0.017)*(D18*D51+D33*D50)</f>
        <v>-0.024318003150843967</v>
      </c>
      <c r="E92">
        <f>E32+(12/0.017)*(E18*E51+E33*E50)</f>
        <v>-0.07002385641410591</v>
      </c>
      <c r="F92">
        <f>F32+(12/0.017)*(F18*F51+F33*F50)</f>
        <v>-0.013227548239974598</v>
      </c>
    </row>
    <row r="93" spans="1:6" ht="12.75">
      <c r="A93" t="s">
        <v>92</v>
      </c>
      <c r="B93">
        <f>B33+(13/0.017)*(B19*B51+B34*B50)</f>
        <v>0.11974965578573565</v>
      </c>
      <c r="C93">
        <f>C33+(13/0.017)*(C19*C51+C34*C50)</f>
        <v>0.12155893687025482</v>
      </c>
      <c r="D93">
        <f>D33+(13/0.017)*(D19*D51+D34*D50)</f>
        <v>0.12271694641162233</v>
      </c>
      <c r="E93">
        <f>E33+(13/0.017)*(E19*E51+E34*E50)</f>
        <v>0.12465027945078236</v>
      </c>
      <c r="F93">
        <f>F33+(13/0.017)*(F19*F51+F34*F50)</f>
        <v>0.09218032198362318</v>
      </c>
    </row>
    <row r="94" spans="1:6" ht="12.75">
      <c r="A94" t="s">
        <v>93</v>
      </c>
      <c r="B94">
        <f>B34+(14/0.017)*(B20*B51+B35*B50)</f>
        <v>-0.011787958188651356</v>
      </c>
      <c r="C94">
        <f>C34+(14/0.017)*(C20*C51+C35*C50)</f>
        <v>-0.0015972911962539476</v>
      </c>
      <c r="D94">
        <f>D34+(14/0.017)*(D20*D51+D35*D50)</f>
        <v>-0.0002810573814047484</v>
      </c>
      <c r="E94">
        <f>E34+(14/0.017)*(E20*E51+E35*E50)</f>
        <v>0.006899595438868181</v>
      </c>
      <c r="F94">
        <f>F34+(14/0.017)*(F20*F51+F35*F50)</f>
        <v>-0.0338412370740789</v>
      </c>
    </row>
    <row r="95" spans="1:6" ht="12.75">
      <c r="A95" t="s">
        <v>94</v>
      </c>
      <c r="B95" s="49">
        <f>B35</f>
        <v>-0.001365917</v>
      </c>
      <c r="C95" s="49">
        <f>C35</f>
        <v>-0.005888427</v>
      </c>
      <c r="D95" s="49">
        <f>D35</f>
        <v>-0.005886014</v>
      </c>
      <c r="E95" s="49">
        <f>E35</f>
        <v>0.001533226</v>
      </c>
      <c r="F95" s="49">
        <f>F35</f>
        <v>0.0002542314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3.7346807453541353</v>
      </c>
      <c r="C103">
        <f>C63*10000/C62</f>
        <v>0.5742552654688151</v>
      </c>
      <c r="D103">
        <f>D63*10000/D62</f>
        <v>-0.2976251341042209</v>
      </c>
      <c r="E103">
        <f>E63*10000/E62</f>
        <v>-1.709076454349917</v>
      </c>
      <c r="F103">
        <f>F63*10000/F62</f>
        <v>-1.576508021719638</v>
      </c>
      <c r="G103">
        <f>AVERAGE(C103:E103)</f>
        <v>-0.4774821076617743</v>
      </c>
      <c r="H103">
        <f>STDEV(C103:E103)</f>
        <v>1.1522423069326844</v>
      </c>
      <c r="I103">
        <f>(B103*B4+C103*C4+D103*D4+E103*E4+F103*F4)/SUM(B4:F4)</f>
        <v>-0.013178023961780179</v>
      </c>
      <c r="K103">
        <f>(LN(H103)+LN(H123))/2-LN(K114*K115^3)</f>
        <v>-3.8877901545979268</v>
      </c>
    </row>
    <row r="104" spans="1:11" ht="12.75">
      <c r="A104" t="s">
        <v>68</v>
      </c>
      <c r="B104">
        <f>B64*10000/B62</f>
        <v>-0.3598207752082961</v>
      </c>
      <c r="C104">
        <f>C64*10000/C62</f>
        <v>-0.32000246662231524</v>
      </c>
      <c r="D104">
        <f>D64*10000/D62</f>
        <v>-0.8463099203236238</v>
      </c>
      <c r="E104">
        <f>E64*10000/E62</f>
        <v>0.3054467559280009</v>
      </c>
      <c r="F104">
        <f>F64*10000/F62</f>
        <v>-1.6438740598210246</v>
      </c>
      <c r="G104">
        <f>AVERAGE(C104:E104)</f>
        <v>-0.2869552103393127</v>
      </c>
      <c r="H104">
        <f>STDEV(C104:E104)</f>
        <v>0.5765890661323915</v>
      </c>
      <c r="I104">
        <f>(B104*B4+C104*C4+D104*D4+E104*E4+F104*F4)/SUM(B4:F4)</f>
        <v>-0.47854588683778115</v>
      </c>
      <c r="K104">
        <f>(LN(H104)+LN(H124))/2-LN(K114*K115^4)</f>
        <v>-3.495356318370558</v>
      </c>
    </row>
    <row r="105" spans="1:11" ht="12.75">
      <c r="A105" t="s">
        <v>69</v>
      </c>
      <c r="B105">
        <f>B65*10000/B62</f>
        <v>-1.1595164780693843</v>
      </c>
      <c r="C105">
        <f>C65*10000/C62</f>
        <v>-0.3432031037196885</v>
      </c>
      <c r="D105">
        <f>D65*10000/D62</f>
        <v>0.6508000955610098</v>
      </c>
      <c r="E105">
        <f>E65*10000/E62</f>
        <v>0.7667127021941489</v>
      </c>
      <c r="F105">
        <f>F65*10000/F62</f>
        <v>-0.6944443932907804</v>
      </c>
      <c r="G105">
        <f>AVERAGE(C105:E105)</f>
        <v>0.3581032313451567</v>
      </c>
      <c r="H105">
        <f>STDEV(C105:E105)</f>
        <v>0.6101080763239296</v>
      </c>
      <c r="I105">
        <f>(B105*B4+C105*C4+D105*D4+E105*E4+F105*F4)/SUM(B4:F4)</f>
        <v>-0.002525424000653067</v>
      </c>
      <c r="K105">
        <f>(LN(H105)+LN(H125))/2-LN(K114*K115^5)</f>
        <v>-3.3881976552791215</v>
      </c>
    </row>
    <row r="106" spans="1:11" ht="12.75">
      <c r="A106" t="s">
        <v>70</v>
      </c>
      <c r="B106">
        <f>B66*10000/B62</f>
        <v>4.014240354268533</v>
      </c>
      <c r="C106">
        <f>C66*10000/C62</f>
        <v>2.4057154848134754</v>
      </c>
      <c r="D106">
        <f>D66*10000/D62</f>
        <v>3.6506459589144518</v>
      </c>
      <c r="E106">
        <f>E66*10000/E62</f>
        <v>3.0148328773777346</v>
      </c>
      <c r="F106">
        <f>F66*10000/F62</f>
        <v>13.857387820637202</v>
      </c>
      <c r="G106">
        <f>AVERAGE(C106:E106)</f>
        <v>3.023731440368554</v>
      </c>
      <c r="H106">
        <f>STDEV(C106:E106)</f>
        <v>0.6225129393464837</v>
      </c>
      <c r="I106">
        <f>(B106*B4+C106*C4+D106*D4+E106*E4+F106*F4)/SUM(B4:F4)</f>
        <v>4.612801183445977</v>
      </c>
      <c r="K106">
        <f>(LN(H106)+LN(H126))/2-LN(K114*K115^6)</f>
        <v>-2.9014104287820217</v>
      </c>
    </row>
    <row r="107" spans="1:11" ht="12.75">
      <c r="A107" t="s">
        <v>71</v>
      </c>
      <c r="B107">
        <f>B67*10000/B62</f>
        <v>0.028537386636231437</v>
      </c>
      <c r="C107">
        <f>C67*10000/C62</f>
        <v>-0.18193741036541408</v>
      </c>
      <c r="D107">
        <f>D67*10000/D62</f>
        <v>-0.045818406192507675</v>
      </c>
      <c r="E107">
        <f>E67*10000/E62</f>
        <v>0.08219930200565748</v>
      </c>
      <c r="F107">
        <f>F67*10000/F62</f>
        <v>0.16066096710462088</v>
      </c>
      <c r="G107">
        <f>AVERAGE(C107:E107)</f>
        <v>-0.048518838184088094</v>
      </c>
      <c r="H107">
        <f>STDEV(C107:E107)</f>
        <v>0.1320890606948789</v>
      </c>
      <c r="I107">
        <f>(B107*B4+C107*C4+D107*D4+E107*E4+F107*F4)/SUM(B4:F4)</f>
        <v>-0.00945063378798877</v>
      </c>
      <c r="K107">
        <f>(LN(H107)+LN(H127))/2-LN(K114*K115^7)</f>
        <v>-3.867036237278289</v>
      </c>
    </row>
    <row r="108" spans="1:9" ht="12.75">
      <c r="A108" t="s">
        <v>72</v>
      </c>
      <c r="B108">
        <f>B68*10000/B62</f>
        <v>0.29980698136449957</v>
      </c>
      <c r="C108">
        <f>C68*10000/C62</f>
        <v>0.23530743378981442</v>
      </c>
      <c r="D108">
        <f>D68*10000/D62</f>
        <v>0.06842828028537404</v>
      </c>
      <c r="E108">
        <f>E68*10000/E62</f>
        <v>0.27039765746740513</v>
      </c>
      <c r="F108">
        <f>F68*10000/F62</f>
        <v>-0.18216750600182968</v>
      </c>
      <c r="G108">
        <f>AVERAGE(C108:E108)</f>
        <v>0.19137779051419787</v>
      </c>
      <c r="H108">
        <f>STDEV(C108:E108)</f>
        <v>0.10791324060821537</v>
      </c>
      <c r="I108">
        <f>(B108*B4+C108*C4+D108*D4+E108*E4+F108*F4)/SUM(B4:F4)</f>
        <v>0.15727241562795993</v>
      </c>
    </row>
    <row r="109" spans="1:9" ht="12.75">
      <c r="A109" t="s">
        <v>73</v>
      </c>
      <c r="B109">
        <f>B69*10000/B62</f>
        <v>-0.08642619242230726</v>
      </c>
      <c r="C109">
        <f>C69*10000/C62</f>
        <v>-0.10316026250726161</v>
      </c>
      <c r="D109">
        <f>D69*10000/D62</f>
        <v>-0.04804593596989622</v>
      </c>
      <c r="E109">
        <f>E69*10000/E62</f>
        <v>-0.051392493707885956</v>
      </c>
      <c r="F109">
        <f>F69*10000/F62</f>
        <v>0.11725876472416984</v>
      </c>
      <c r="G109">
        <f>AVERAGE(C109:E109)</f>
        <v>-0.0675328973950146</v>
      </c>
      <c r="H109">
        <f>STDEV(C109:E109)</f>
        <v>0.030899542404450624</v>
      </c>
      <c r="I109">
        <f>(B109*B4+C109*C4+D109*D4+E109*E4+F109*F4)/SUM(B4:F4)</f>
        <v>-0.0456214890182704</v>
      </c>
    </row>
    <row r="110" spans="1:11" ht="12.75">
      <c r="A110" t="s">
        <v>74</v>
      </c>
      <c r="B110">
        <f>B70*10000/B62</f>
        <v>-0.36859255752082076</v>
      </c>
      <c r="C110">
        <f>C70*10000/C62</f>
        <v>-0.1432995893916375</v>
      </c>
      <c r="D110">
        <f>D70*10000/D62</f>
        <v>-0.12830007896318832</v>
      </c>
      <c r="E110">
        <f>E70*10000/E62</f>
        <v>-0.12389336882535919</v>
      </c>
      <c r="F110">
        <f>F70*10000/F62</f>
        <v>-0.4290067597347398</v>
      </c>
      <c r="G110">
        <f>AVERAGE(C110:E110)</f>
        <v>-0.131831012393395</v>
      </c>
      <c r="H110">
        <f>STDEV(C110:E110)</f>
        <v>0.010173542516408667</v>
      </c>
      <c r="I110">
        <f>(B110*B4+C110*C4+D110*D4+E110*E4+F110*F4)/SUM(B4:F4)</f>
        <v>-0.2058192091521866</v>
      </c>
      <c r="K110">
        <f>EXP(AVERAGE(K103:K107))</f>
        <v>0.02995802155101485</v>
      </c>
    </row>
    <row r="111" spans="1:9" ht="12.75">
      <c r="A111" t="s">
        <v>75</v>
      </c>
      <c r="B111">
        <f>B71*10000/B62</f>
        <v>-0.040842075502805</v>
      </c>
      <c r="C111">
        <f>C71*10000/C62</f>
        <v>-0.023948558010786616</v>
      </c>
      <c r="D111">
        <f>D71*10000/D62</f>
        <v>0.0022180841725360795</v>
      </c>
      <c r="E111">
        <f>E71*10000/E62</f>
        <v>0.04108936761522173</v>
      </c>
      <c r="F111">
        <f>F71*10000/F62</f>
        <v>-0.0274490542865217</v>
      </c>
      <c r="G111">
        <f>AVERAGE(C111:E111)</f>
        <v>0.00645296459232373</v>
      </c>
      <c r="H111">
        <f>STDEV(C111:E111)</f>
        <v>0.03272512187236243</v>
      </c>
      <c r="I111">
        <f>(B111*B4+C111*C4+D111*D4+E111*E4+F111*F4)/SUM(B4:F4)</f>
        <v>-0.004932728379821464</v>
      </c>
    </row>
    <row r="112" spans="1:9" ht="12.75">
      <c r="A112" t="s">
        <v>76</v>
      </c>
      <c r="B112">
        <f>B72*10000/B62</f>
        <v>-0.033576437577517756</v>
      </c>
      <c r="C112">
        <f>C72*10000/C62</f>
        <v>-0.028426988662507473</v>
      </c>
      <c r="D112">
        <f>D72*10000/D62</f>
        <v>-0.035636549348422676</v>
      </c>
      <c r="E112">
        <f>E72*10000/E62</f>
        <v>-0.03441446555026448</v>
      </c>
      <c r="F112">
        <f>F72*10000/F62</f>
        <v>-0.050202682242561476</v>
      </c>
      <c r="G112">
        <f>AVERAGE(C112:E112)</f>
        <v>-0.03282600118706488</v>
      </c>
      <c r="H112">
        <f>STDEV(C112:E112)</f>
        <v>0.0038583488172843853</v>
      </c>
      <c r="I112">
        <f>(B112*B4+C112*C4+D112*D4+E112*E4+F112*F4)/SUM(B4:F4)</f>
        <v>-0.03525267853816344</v>
      </c>
    </row>
    <row r="113" spans="1:9" ht="12.75">
      <c r="A113" t="s">
        <v>77</v>
      </c>
      <c r="B113">
        <f>B73*10000/B62</f>
        <v>0.02748722625177781</v>
      </c>
      <c r="C113">
        <f>C73*10000/C62</f>
        <v>0.033041948293012775</v>
      </c>
      <c r="D113">
        <f>D73*10000/D62</f>
        <v>0.021334493865532565</v>
      </c>
      <c r="E113">
        <f>E73*10000/E62</f>
        <v>0.02210348591521097</v>
      </c>
      <c r="F113">
        <f>F73*10000/F62</f>
        <v>-0.03315936617842153</v>
      </c>
      <c r="G113">
        <f>AVERAGE(C113:E113)</f>
        <v>0.02549330935791877</v>
      </c>
      <c r="H113">
        <f>STDEV(C113:E113)</f>
        <v>0.006548610503185393</v>
      </c>
      <c r="I113">
        <f>(B113*B4+C113*C4+D113*D4+E113*E4+F113*F4)/SUM(B4:F4)</f>
        <v>0.017957576814822494</v>
      </c>
    </row>
    <row r="114" spans="1:11" ht="12.75">
      <c r="A114" t="s">
        <v>78</v>
      </c>
      <c r="B114">
        <f>B74*10000/B62</f>
        <v>-0.20812877009401004</v>
      </c>
      <c r="C114">
        <f>C74*10000/C62</f>
        <v>-0.19289896083399627</v>
      </c>
      <c r="D114">
        <f>D74*10000/D62</f>
        <v>-0.20408851507057088</v>
      </c>
      <c r="E114">
        <f>E74*10000/E62</f>
        <v>-0.19561178904423157</v>
      </c>
      <c r="F114">
        <f>F74*10000/F62</f>
        <v>-0.1450372718735947</v>
      </c>
      <c r="G114">
        <f>AVERAGE(C114:E114)</f>
        <v>-0.19753308831626626</v>
      </c>
      <c r="H114">
        <f>STDEV(C114:E114)</f>
        <v>0.0058369576127327355</v>
      </c>
      <c r="I114">
        <f>(B114*B4+C114*C4+D114*D4+E114*E4+F114*F4)/SUM(B4:F4)</f>
        <v>-0.192064012029544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0.0017932893192252593</v>
      </c>
      <c r="C115">
        <f>C75*10000/C62</f>
        <v>0.002487325480124728</v>
      </c>
      <c r="D115">
        <f>D75*10000/D62</f>
        <v>-0.004485823420243526</v>
      </c>
      <c r="E115">
        <f>E75*10000/E62</f>
        <v>-0.0057017589209289584</v>
      </c>
      <c r="F115">
        <f>F75*10000/F62</f>
        <v>-0.007620258823669059</v>
      </c>
      <c r="G115">
        <f>AVERAGE(C115:E115)</f>
        <v>-0.0025667522870159187</v>
      </c>
      <c r="H115">
        <f>STDEV(C115:E115)</f>
        <v>0.004418981935093854</v>
      </c>
      <c r="I115">
        <f>(B115*B4+C115*C4+D115*D4+E115*E4+F115*F4)/SUM(B4:F4)</f>
        <v>-0.0026080091424179265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47.24990584856715</v>
      </c>
      <c r="C122">
        <f>C82*10000/C62</f>
        <v>30.54795308453618</v>
      </c>
      <c r="D122">
        <f>D82*10000/D62</f>
        <v>-1.5836302137937739</v>
      </c>
      <c r="E122">
        <f>E82*10000/E62</f>
        <v>-32.382160495296226</v>
      </c>
      <c r="F122">
        <f>F82*10000/F62</f>
        <v>-44.54260756900862</v>
      </c>
      <c r="G122">
        <f>AVERAGE(C122:E122)</f>
        <v>-1.1392792081846075</v>
      </c>
      <c r="H122">
        <f>STDEV(C122:E122)</f>
        <v>31.467409881570983</v>
      </c>
      <c r="I122">
        <f>(B122*B4+C122*C4+D122*D4+E122*E4+F122*F4)/SUM(B4:F4)</f>
        <v>0.09057952225648166</v>
      </c>
    </row>
    <row r="123" spans="1:9" ht="12.75">
      <c r="A123" t="s">
        <v>82</v>
      </c>
      <c r="B123">
        <f>B83*10000/B62</f>
        <v>-1.173253475960857</v>
      </c>
      <c r="C123">
        <f>C83*10000/C62</f>
        <v>1.3189158082972012</v>
      </c>
      <c r="D123">
        <f>D83*10000/D62</f>
        <v>0.5312805907324132</v>
      </c>
      <c r="E123">
        <f>E83*10000/E62</f>
        <v>-0.3834684093940928</v>
      </c>
      <c r="F123">
        <f>F83*10000/F62</f>
        <v>7.6583832720136416</v>
      </c>
      <c r="G123">
        <f>AVERAGE(C123:E123)</f>
        <v>0.4889093298785072</v>
      </c>
      <c r="H123">
        <f>STDEV(C123:E123)</f>
        <v>0.8519826870135696</v>
      </c>
      <c r="I123">
        <f>(B123*B4+C123*C4+D123*D4+E123*E4+F123*F4)/SUM(B4:F4)</f>
        <v>1.2046081583064954</v>
      </c>
    </row>
    <row r="124" spans="1:9" ht="12.75">
      <c r="A124" t="s">
        <v>83</v>
      </c>
      <c r="B124">
        <f>B84*10000/B62</f>
        <v>0.342456403209341</v>
      </c>
      <c r="C124">
        <f>C84*10000/C62</f>
        <v>-0.6198307100762936</v>
      </c>
      <c r="D124">
        <f>D84*10000/D62</f>
        <v>-2.893797110996405</v>
      </c>
      <c r="E124">
        <f>E84*10000/E62</f>
        <v>-1.9733667849498608</v>
      </c>
      <c r="F124">
        <f>F84*10000/F62</f>
        <v>-1.7723418985132093</v>
      </c>
      <c r="G124">
        <f>AVERAGE(C124:E124)</f>
        <v>-1.8289982020075197</v>
      </c>
      <c r="H124">
        <f>STDEV(C124:E124)</f>
        <v>1.1438367514352632</v>
      </c>
      <c r="I124">
        <f>(B124*B4+C124*C4+D124*D4+E124*E4+F124*F4)/SUM(B4:F4)</f>
        <v>-1.5063226828663514</v>
      </c>
    </row>
    <row r="125" spans="1:9" ht="12.75">
      <c r="A125" t="s">
        <v>84</v>
      </c>
      <c r="B125">
        <f>B85*10000/B62</f>
        <v>-0.2320206554293141</v>
      </c>
      <c r="C125">
        <f>C85*10000/C62</f>
        <v>-0.2593822704253924</v>
      </c>
      <c r="D125">
        <f>D85*10000/D62</f>
        <v>-0.809716609667474</v>
      </c>
      <c r="E125">
        <f>E85*10000/E62</f>
        <v>-0.006977517833572355</v>
      </c>
      <c r="F125">
        <f>F85*10000/F62</f>
        <v>-0.5466147364578895</v>
      </c>
      <c r="G125">
        <f>AVERAGE(C125:E125)</f>
        <v>-0.3586921326421462</v>
      </c>
      <c r="H125">
        <f>STDEV(C125:E125)</f>
        <v>0.4104806316255522</v>
      </c>
      <c r="I125">
        <f>(B125*B4+C125*C4+D125*D4+E125*E4+F125*F4)/SUM(B4:F4)</f>
        <v>-0.3653561168601219</v>
      </c>
    </row>
    <row r="126" spans="1:9" ht="12.75">
      <c r="A126" t="s">
        <v>85</v>
      </c>
      <c r="B126">
        <f>B86*10000/B62</f>
        <v>1.0089915457757574</v>
      </c>
      <c r="C126">
        <f>C86*10000/C62</f>
        <v>0.5136999727920993</v>
      </c>
      <c r="D126">
        <f>D86*10000/D62</f>
        <v>0.5250097695545517</v>
      </c>
      <c r="E126">
        <f>E86*10000/E62</f>
        <v>-0.045916094392151434</v>
      </c>
      <c r="F126">
        <f>F86*10000/F62</f>
        <v>1.4445851074239757</v>
      </c>
      <c r="G126">
        <f>AVERAGE(C126:E126)</f>
        <v>0.33093121598483327</v>
      </c>
      <c r="H126">
        <f>STDEV(C126:E126)</f>
        <v>0.32640833227642563</v>
      </c>
      <c r="I126">
        <f>(B126*B4+C126*C4+D126*D4+E126*E4+F126*F4)/SUM(B4:F4)</f>
        <v>0.5778673819848902</v>
      </c>
    </row>
    <row r="127" spans="1:9" ht="12.75">
      <c r="A127" t="s">
        <v>86</v>
      </c>
      <c r="B127">
        <f>B87*10000/B62</f>
        <v>0.13868340763080797</v>
      </c>
      <c r="C127">
        <f>C87*10000/C62</f>
        <v>0.2691072558088682</v>
      </c>
      <c r="D127">
        <f>D87*10000/D62</f>
        <v>0.4054841321842921</v>
      </c>
      <c r="E127">
        <f>E87*10000/E62</f>
        <v>0.3452886010167557</v>
      </c>
      <c r="F127">
        <f>F87*10000/F62</f>
        <v>0.7937768292986023</v>
      </c>
      <c r="G127">
        <f>AVERAGE(C127:E127)</f>
        <v>0.33995999633663865</v>
      </c>
      <c r="H127">
        <f>STDEV(C127:E127)</f>
        <v>0.06834441179319013</v>
      </c>
      <c r="I127">
        <f>(B127*B4+C127*C4+D127*D4+E127*E4+F127*F4)/SUM(B4:F4)</f>
        <v>0.3713121092958975</v>
      </c>
    </row>
    <row r="128" spans="1:9" ht="12.75">
      <c r="A128" t="s">
        <v>87</v>
      </c>
      <c r="B128">
        <f>B88*10000/B62</f>
        <v>0.07564254957830062</v>
      </c>
      <c r="C128">
        <f>C88*10000/C62</f>
        <v>-0.6294803663160384</v>
      </c>
      <c r="D128">
        <f>D88*10000/D62</f>
        <v>-0.5513701248218906</v>
      </c>
      <c r="E128">
        <f>E88*10000/E62</f>
        <v>-0.5340542232351241</v>
      </c>
      <c r="F128">
        <f>F88*10000/F62</f>
        <v>-0.36210255083825005</v>
      </c>
      <c r="G128">
        <f>AVERAGE(C128:E128)</f>
        <v>-0.5716349047910176</v>
      </c>
      <c r="H128">
        <f>STDEV(C128:E128)</f>
        <v>0.05083830422253188</v>
      </c>
      <c r="I128">
        <f>(B128*B4+C128*C4+D128*D4+E128*E4+F128*F4)/SUM(B4:F4)</f>
        <v>-0.4498206392150944</v>
      </c>
    </row>
    <row r="129" spans="1:9" ht="12.75">
      <c r="A129" t="s">
        <v>88</v>
      </c>
      <c r="B129">
        <f>B89*10000/B62</f>
        <v>0.014481456563987277</v>
      </c>
      <c r="C129">
        <f>C89*10000/C62</f>
        <v>-0.02740506384483363</v>
      </c>
      <c r="D129">
        <f>D89*10000/D62</f>
        <v>-0.09008855984158103</v>
      </c>
      <c r="E129">
        <f>E89*10000/E62</f>
        <v>0.1399766540796649</v>
      </c>
      <c r="F129">
        <f>F89*10000/F62</f>
        <v>0.052559208015513434</v>
      </c>
      <c r="G129">
        <f>AVERAGE(C129:E129)</f>
        <v>0.007494343464416746</v>
      </c>
      <c r="H129">
        <f>STDEV(C129:E129)</f>
        <v>0.118936861977521</v>
      </c>
      <c r="I129">
        <f>(B129*B4+C129*C4+D129*D4+E129*E4+F129*F4)/SUM(B4:F4)</f>
        <v>0.014522426464631193</v>
      </c>
    </row>
    <row r="130" spans="1:9" ht="12.75">
      <c r="A130" t="s">
        <v>89</v>
      </c>
      <c r="B130">
        <f>B90*10000/B62</f>
        <v>0.166771044883722</v>
      </c>
      <c r="C130">
        <f>C90*10000/C62</f>
        <v>0.1069940084443306</v>
      </c>
      <c r="D130">
        <f>D90*10000/D62</f>
        <v>0.05100287418625096</v>
      </c>
      <c r="E130">
        <f>E90*10000/E62</f>
        <v>0.08021291110356292</v>
      </c>
      <c r="F130">
        <f>F90*10000/F62</f>
        <v>0.2257931989005842</v>
      </c>
      <c r="G130">
        <f>AVERAGE(C130:E130)</f>
        <v>0.07940326457804815</v>
      </c>
      <c r="H130">
        <f>STDEV(C130:E130)</f>
        <v>0.028004346528687003</v>
      </c>
      <c r="I130">
        <f>(B130*B4+C130*C4+D130*D4+E130*E4+F130*F4)/SUM(B4:F4)</f>
        <v>0.11161125031421024</v>
      </c>
    </row>
    <row r="131" spans="1:9" ht="12.75">
      <c r="A131" t="s">
        <v>90</v>
      </c>
      <c r="B131">
        <f>B91*10000/B62</f>
        <v>-0.024464545147943745</v>
      </c>
      <c r="C131">
        <f>C91*10000/C62</f>
        <v>-0.01069558110086733</v>
      </c>
      <c r="D131">
        <f>D91*10000/D62</f>
        <v>-0.03929069405091205</v>
      </c>
      <c r="E131">
        <f>E91*10000/E62</f>
        <v>0.04166210750478605</v>
      </c>
      <c r="F131">
        <f>F91*10000/F62</f>
        <v>0.041695022833934635</v>
      </c>
      <c r="G131">
        <f>AVERAGE(C131:E131)</f>
        <v>-0.002774722548997778</v>
      </c>
      <c r="H131">
        <f>STDEV(C131:E131)</f>
        <v>0.04105355063911163</v>
      </c>
      <c r="I131">
        <f>(B131*B4+C131*C4+D131*D4+E131*E4+F131*F4)/SUM(B4:F4)</f>
        <v>1.4920057465855243E-05</v>
      </c>
    </row>
    <row r="132" spans="1:9" ht="12.75">
      <c r="A132" t="s">
        <v>91</v>
      </c>
      <c r="B132">
        <f>B92*10000/B62</f>
        <v>0.04309126134003766</v>
      </c>
      <c r="C132">
        <f>C92*10000/C62</f>
        <v>-0.08224820790505809</v>
      </c>
      <c r="D132">
        <f>D92*10000/D62</f>
        <v>-0.024318005429017533</v>
      </c>
      <c r="E132">
        <f>E92*10000/E62</f>
        <v>-0.07002354841694754</v>
      </c>
      <c r="F132">
        <f>F92*10000/F62</f>
        <v>-0.01322782740998535</v>
      </c>
      <c r="G132">
        <f>AVERAGE(C132:E132)</f>
        <v>-0.05886325391700772</v>
      </c>
      <c r="H132">
        <f>STDEV(C132:E132)</f>
        <v>0.030535081786738423</v>
      </c>
      <c r="I132">
        <f>(B132*B4+C132*C4+D132*D4+E132*E4+F132*F4)/SUM(B4:F4)</f>
        <v>-0.03799435076308846</v>
      </c>
    </row>
    <row r="133" spans="1:9" ht="12.75">
      <c r="A133" t="s">
        <v>92</v>
      </c>
      <c r="B133">
        <f>B93*10000/B62</f>
        <v>0.1197487422379046</v>
      </c>
      <c r="C133">
        <f>C93*10000/C62</f>
        <v>0.12155891146325735</v>
      </c>
      <c r="D133">
        <f>D93*10000/D62</f>
        <v>0.12271695790806394</v>
      </c>
      <c r="E133">
        <f>E93*10000/E62</f>
        <v>0.12464973118146636</v>
      </c>
      <c r="F133">
        <f>F93*10000/F62</f>
        <v>0.09218226746747343</v>
      </c>
      <c r="G133">
        <f>AVERAGE(C133:E133)</f>
        <v>0.12297520018426256</v>
      </c>
      <c r="H133">
        <f>STDEV(C133:E133)</f>
        <v>0.0015615083853535432</v>
      </c>
      <c r="I133">
        <f>(B133*B4+C133*C4+D133*D4+E133*E4+F133*F4)/SUM(B4:F4)</f>
        <v>0.11839840556272677</v>
      </c>
    </row>
    <row r="134" spans="1:9" ht="12.75">
      <c r="A134" t="s">
        <v>93</v>
      </c>
      <c r="B134">
        <f>B94*10000/B62</f>
        <v>-0.011787868260512816</v>
      </c>
      <c r="C134">
        <f>C94*10000/C62</f>
        <v>-0.0015972908624045867</v>
      </c>
      <c r="D134">
        <f>D94*10000/D62</f>
        <v>-0.00028105740773493244</v>
      </c>
      <c r="E134">
        <f>E94*10000/E62</f>
        <v>0.006899565091270978</v>
      </c>
      <c r="F134">
        <f>F94*10000/F62</f>
        <v>-0.03384195130005234</v>
      </c>
      <c r="G134">
        <f>AVERAGE(C134:E134)</f>
        <v>0.0016737389403771528</v>
      </c>
      <c r="H134">
        <f>STDEV(C134:E134)</f>
        <v>0.004573298792591867</v>
      </c>
      <c r="I134">
        <f>(B134*B4+C134*C4+D134*D4+E134*E4+F134*F4)/SUM(B4:F4)</f>
        <v>-0.005017596227405364</v>
      </c>
    </row>
    <row r="135" spans="1:9" ht="12.75">
      <c r="A135" t="s">
        <v>94</v>
      </c>
      <c r="B135">
        <f>B95*10000/B62</f>
        <v>-0.00136590657967349</v>
      </c>
      <c r="C135">
        <f>C95*10000/C62</f>
        <v>-0.005888425769261613</v>
      </c>
      <c r="D135">
        <f>D95*10000/D62</f>
        <v>-0.0058860145514170485</v>
      </c>
      <c r="E135">
        <f>E95*10000/E62</f>
        <v>0.0015332192561661794</v>
      </c>
      <c r="F135">
        <f>F95*10000/F62</f>
        <v>0.0002542367656037676</v>
      </c>
      <c r="G135">
        <f>AVERAGE(C135:E135)</f>
        <v>-0.003413740354837494</v>
      </c>
      <c r="H135">
        <f>STDEV(C135:E135)</f>
        <v>0.004284192864259158</v>
      </c>
      <c r="I135">
        <f>(B135*B4+C135*C4+D135*D4+E135*E4+F135*F4)/SUM(B4:F4)</f>
        <v>-0.0026275092954486934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2005-02-24T10:43:10Z</cp:lastPrinted>
  <dcterms:created xsi:type="dcterms:W3CDTF">2005-02-24T10:43:10Z</dcterms:created>
  <dcterms:modified xsi:type="dcterms:W3CDTF">2005-02-24T11:07:56Z</dcterms:modified>
  <cp:category/>
  <cp:version/>
  <cp:contentType/>
  <cp:contentStatus/>
</cp:coreProperties>
</file>