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<sst xmlns="http://schemas.openxmlformats.org/spreadsheetml/2006/main" count="204" uniqueCount="98">
  <si>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25/02/2005       09:20:00</t>
  </si>
  <si>
    <t>LISSNER</t>
  </si>
  <si>
    <t>HCMQAP502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</si>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</sst>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6473639"/>
        <c:axId val="65731504"/>
      </c:lineChart>
      <c:catAx>
        <c:axId val="364736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31504"/>
        <c:crosses val="autoZero"/>
        <c:auto val="1"/>
        <c:lblOffset val="100"/>
        <c:noMultiLvlLbl val="0"/>
      </c:catAx>
      <c:valAx>
        <c:axId val="65731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47363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-0.003764</v>
      </c>
      <c r="D4" s="12">
        <v>-0.003762</v>
      </c>
      <c r="E4" s="12">
        <v>-0.003762</v>
      </c>
      <c r="F4" s="24">
        <v>-0.002089</v>
      </c>
      <c r="G4" s="34">
        <v>-0.011729</v>
      </c>
    </row>
    <row r="5" spans="1:7" ht="12.75" thickBot="1">
      <c r="A5" s="44" t="s">
        <v>13</v>
      </c>
      <c r="B5" s="45">
        <v>3.633129</v>
      </c>
      <c r="C5" s="46">
        <v>1.250539</v>
      </c>
      <c r="D5" s="46">
        <v>0.407943</v>
      </c>
      <c r="E5" s="46">
        <v>-1.687255</v>
      </c>
      <c r="F5" s="47">
        <v>-3.924906</v>
      </c>
      <c r="G5" s="48">
        <v>6.797041</v>
      </c>
    </row>
    <row r="6" spans="1:7" ht="12.75" thickTop="1">
      <c r="A6" s="6" t="s">
        <v>14</v>
      </c>
      <c r="B6" s="39">
        <v>50.19167</v>
      </c>
      <c r="C6" s="40">
        <v>-5.121841</v>
      </c>
      <c r="D6" s="40">
        <v>38.82204</v>
      </c>
      <c r="E6" s="40">
        <v>-20.38219</v>
      </c>
      <c r="F6" s="41">
        <v>-78.35508</v>
      </c>
      <c r="G6" s="42">
        <v>0.005185821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-3.994466</v>
      </c>
      <c r="C8" s="13">
        <v>-0.4628756</v>
      </c>
      <c r="D8" s="13">
        <v>0.3458704</v>
      </c>
      <c r="E8" s="13">
        <v>-1.288989</v>
      </c>
      <c r="F8" s="25">
        <v>-2.235272</v>
      </c>
      <c r="G8" s="35">
        <v>-1.214949</v>
      </c>
    </row>
    <row r="9" spans="1:7" ht="12">
      <c r="A9" s="20" t="s">
        <v>17</v>
      </c>
      <c r="B9" s="29">
        <v>0.4251283</v>
      </c>
      <c r="C9" s="13">
        <v>0.5259893</v>
      </c>
      <c r="D9" s="13">
        <v>0.664964</v>
      </c>
      <c r="E9" s="13">
        <v>0.5375391</v>
      </c>
      <c r="F9" s="25">
        <v>-1.804534</v>
      </c>
      <c r="G9" s="35">
        <v>0.23634</v>
      </c>
    </row>
    <row r="10" spans="1:7" ht="12">
      <c r="A10" s="20" t="s">
        <v>18</v>
      </c>
      <c r="B10" s="29">
        <v>0.5457168</v>
      </c>
      <c r="C10" s="13">
        <v>0.3318418</v>
      </c>
      <c r="D10" s="13">
        <v>0.06822523</v>
      </c>
      <c r="E10" s="13">
        <v>0.9942306</v>
      </c>
      <c r="F10" s="25">
        <v>-1.330736</v>
      </c>
      <c r="G10" s="35">
        <v>0.2366925</v>
      </c>
    </row>
    <row r="11" spans="1:7" ht="12">
      <c r="A11" s="21" t="s">
        <v>19</v>
      </c>
      <c r="B11" s="31">
        <v>2.120872</v>
      </c>
      <c r="C11" s="15">
        <v>1.2114</v>
      </c>
      <c r="D11" s="15">
        <v>1.661182</v>
      </c>
      <c r="E11" s="15">
        <v>1.736858</v>
      </c>
      <c r="F11" s="27">
        <v>13.18732</v>
      </c>
      <c r="G11" s="37">
        <v>3.176946</v>
      </c>
    </row>
    <row r="12" spans="1:7" ht="12">
      <c r="A12" s="20" t="s">
        <v>20</v>
      </c>
      <c r="B12" s="29">
        <v>0.2114684</v>
      </c>
      <c r="C12" s="13">
        <v>0.1323826</v>
      </c>
      <c r="D12" s="13">
        <v>-0.09817475</v>
      </c>
      <c r="E12" s="13">
        <v>-0.02219031</v>
      </c>
      <c r="F12" s="25">
        <v>0.07115691</v>
      </c>
      <c r="G12" s="35">
        <v>0.04300771</v>
      </c>
    </row>
    <row r="13" spans="1:7" ht="12">
      <c r="A13" s="20" t="s">
        <v>21</v>
      </c>
      <c r="B13" s="29">
        <v>0.131517</v>
      </c>
      <c r="C13" s="13">
        <v>0.215559</v>
      </c>
      <c r="D13" s="13">
        <v>0.1329418</v>
      </c>
      <c r="E13" s="13">
        <v>0.1293804</v>
      </c>
      <c r="F13" s="25">
        <v>0.03196264</v>
      </c>
      <c r="G13" s="35">
        <v>0.138266</v>
      </c>
    </row>
    <row r="14" spans="1:7" ht="12">
      <c r="A14" s="20" t="s">
        <v>22</v>
      </c>
      <c r="B14" s="29">
        <v>-0.1950269</v>
      </c>
      <c r="C14" s="13">
        <v>0.03881938</v>
      </c>
      <c r="D14" s="13">
        <v>0.03382404</v>
      </c>
      <c r="E14" s="13">
        <v>-0.01689184</v>
      </c>
      <c r="F14" s="25">
        <v>0.08595028</v>
      </c>
      <c r="G14" s="35">
        <v>-0.003337351</v>
      </c>
    </row>
    <row r="15" spans="1:7" ht="12">
      <c r="A15" s="21" t="s">
        <v>23</v>
      </c>
      <c r="B15" s="31">
        <v>-0.418331</v>
      </c>
      <c r="C15" s="15">
        <v>-0.1620712</v>
      </c>
      <c r="D15" s="15">
        <v>-0.1081267</v>
      </c>
      <c r="E15" s="15">
        <v>-0.1338613</v>
      </c>
      <c r="F15" s="27">
        <v>-0.4571607</v>
      </c>
      <c r="G15" s="37">
        <v>-0.218817</v>
      </c>
    </row>
    <row r="16" spans="1:7" ht="12">
      <c r="A16" s="20" t="s">
        <v>24</v>
      </c>
      <c r="B16" s="29">
        <v>0.06058017</v>
      </c>
      <c r="C16" s="13">
        <v>-0.01086501</v>
      </c>
      <c r="D16" s="13">
        <v>-0.0165337</v>
      </c>
      <c r="E16" s="13">
        <v>0.004923617</v>
      </c>
      <c r="F16" s="25">
        <v>0.01273358</v>
      </c>
      <c r="G16" s="35">
        <v>0.005062328</v>
      </c>
    </row>
    <row r="17" spans="1:7" ht="12">
      <c r="A17" s="20" t="s">
        <v>25</v>
      </c>
      <c r="B17" s="29">
        <v>-0.02943695</v>
      </c>
      <c r="C17" s="13">
        <v>-0.04610285</v>
      </c>
      <c r="D17" s="13">
        <v>-0.04163802</v>
      </c>
      <c r="E17" s="13">
        <v>-0.04743392</v>
      </c>
      <c r="F17" s="25">
        <v>-0.05637056</v>
      </c>
      <c r="G17" s="35">
        <v>-0.04430966</v>
      </c>
    </row>
    <row r="18" spans="1:7" ht="12">
      <c r="A18" s="20" t="s">
        <v>26</v>
      </c>
      <c r="B18" s="29">
        <v>-0.01050531</v>
      </c>
      <c r="C18" s="13">
        <v>0.01951935</v>
      </c>
      <c r="D18" s="13">
        <v>0.01689986</v>
      </c>
      <c r="E18" s="13">
        <v>0.03137687</v>
      </c>
      <c r="F18" s="25">
        <v>-0.01441949</v>
      </c>
      <c r="G18" s="35">
        <v>0.01285579</v>
      </c>
    </row>
    <row r="19" spans="1:7" ht="12">
      <c r="A19" s="21" t="s">
        <v>27</v>
      </c>
      <c r="B19" s="31">
        <v>-0.209574</v>
      </c>
      <c r="C19" s="15">
        <v>-0.1968033</v>
      </c>
      <c r="D19" s="15">
        <v>-0.2076189</v>
      </c>
      <c r="E19" s="15">
        <v>-0.2080271</v>
      </c>
      <c r="F19" s="27">
        <v>-0.1474922</v>
      </c>
      <c r="G19" s="37">
        <v>-0.1973675</v>
      </c>
    </row>
    <row r="20" spans="1:7" ht="12.75" thickBot="1">
      <c r="A20" s="44" t="s">
        <v>28</v>
      </c>
      <c r="B20" s="45">
        <v>-0.004552464</v>
      </c>
      <c r="C20" s="46">
        <v>0.0005501361</v>
      </c>
      <c r="D20" s="46">
        <v>0.0006869031</v>
      </c>
      <c r="E20" s="46">
        <v>0.002019965</v>
      </c>
      <c r="F20" s="47">
        <v>0.002897384</v>
      </c>
      <c r="G20" s="48">
        <v>0.0005114315</v>
      </c>
    </row>
    <row r="21" spans="1:7" ht="12.75" thickTop="1">
      <c r="A21" s="6" t="s">
        <v>29</v>
      </c>
      <c r="B21" s="39">
        <v>-76.01903</v>
      </c>
      <c r="C21" s="40">
        <v>50.80455</v>
      </c>
      <c r="D21" s="40">
        <v>41.12338</v>
      </c>
      <c r="E21" s="40">
        <v>-20.66413</v>
      </c>
      <c r="F21" s="41">
        <v>-45.9272</v>
      </c>
      <c r="G21" s="43">
        <v>0.009310434</v>
      </c>
    </row>
    <row r="22" spans="1:7" ht="12">
      <c r="A22" s="20" t="s">
        <v>30</v>
      </c>
      <c r="B22" s="29">
        <v>72.66386</v>
      </c>
      <c r="C22" s="13">
        <v>25.01083</v>
      </c>
      <c r="D22" s="13">
        <v>8.158863</v>
      </c>
      <c r="E22" s="13">
        <v>-33.74523</v>
      </c>
      <c r="F22" s="25">
        <v>-78.49973</v>
      </c>
      <c r="G22" s="36">
        <v>0</v>
      </c>
    </row>
    <row r="23" spans="1:7" ht="12">
      <c r="A23" s="20" t="s">
        <v>31</v>
      </c>
      <c r="B23" s="29">
        <v>0.2378602</v>
      </c>
      <c r="C23" s="13">
        <v>-0.4422989</v>
      </c>
      <c r="D23" s="13">
        <v>0.4939598</v>
      </c>
      <c r="E23" s="13">
        <v>0.5290719</v>
      </c>
      <c r="F23" s="25">
        <v>4.36461</v>
      </c>
      <c r="G23" s="35">
        <v>0.7569386</v>
      </c>
    </row>
    <row r="24" spans="1:7" ht="12">
      <c r="A24" s="20" t="s">
        <v>32</v>
      </c>
      <c r="B24" s="29">
        <v>-2.899024</v>
      </c>
      <c r="C24" s="13">
        <v>1.546716</v>
      </c>
      <c r="D24" s="13">
        <v>1.383722</v>
      </c>
      <c r="E24" s="13">
        <v>1.997116</v>
      </c>
      <c r="F24" s="25">
        <v>4.509046</v>
      </c>
      <c r="G24" s="35">
        <v>1.367919</v>
      </c>
    </row>
    <row r="25" spans="1:7" ht="12">
      <c r="A25" s="20" t="s">
        <v>33</v>
      </c>
      <c r="B25" s="29">
        <v>-0.5337311</v>
      </c>
      <c r="C25" s="13">
        <v>-0.6739284</v>
      </c>
      <c r="D25" s="13">
        <v>0.1949266</v>
      </c>
      <c r="E25" s="13">
        <v>-0.06546926</v>
      </c>
      <c r="F25" s="25">
        <v>-1.613894</v>
      </c>
      <c r="G25" s="35">
        <v>-0.4238002</v>
      </c>
    </row>
    <row r="26" spans="1:7" ht="12">
      <c r="A26" s="21" t="s">
        <v>34</v>
      </c>
      <c r="B26" s="31">
        <v>0.9067907</v>
      </c>
      <c r="C26" s="15">
        <v>0.3030171</v>
      </c>
      <c r="D26" s="15">
        <v>0.3206171</v>
      </c>
      <c r="E26" s="15">
        <v>0.2234595</v>
      </c>
      <c r="F26" s="27">
        <v>1.041315</v>
      </c>
      <c r="G26" s="37">
        <v>0.4742052</v>
      </c>
    </row>
    <row r="27" spans="1:7" ht="12">
      <c r="A27" s="20" t="s">
        <v>35</v>
      </c>
      <c r="B27" s="29">
        <v>0.1030849</v>
      </c>
      <c r="C27" s="13">
        <v>0.175272</v>
      </c>
      <c r="D27" s="13">
        <v>0.01574105</v>
      </c>
      <c r="E27" s="13">
        <v>0.3388075</v>
      </c>
      <c r="F27" s="25">
        <v>0.2561741</v>
      </c>
      <c r="G27" s="35">
        <v>0.176588</v>
      </c>
    </row>
    <row r="28" spans="1:7" ht="12">
      <c r="A28" s="20" t="s">
        <v>36</v>
      </c>
      <c r="B28" s="29">
        <v>-0.2049565</v>
      </c>
      <c r="C28" s="13">
        <v>0.1782445</v>
      </c>
      <c r="D28" s="13">
        <v>0.179471</v>
      </c>
      <c r="E28" s="13">
        <v>0.2292993</v>
      </c>
      <c r="F28" s="25">
        <v>0.4876797</v>
      </c>
      <c r="G28" s="35">
        <v>0.1766795</v>
      </c>
    </row>
    <row r="29" spans="1:7" ht="12">
      <c r="A29" s="20" t="s">
        <v>37</v>
      </c>
      <c r="B29" s="29">
        <v>-0.01668463</v>
      </c>
      <c r="C29" s="13">
        <v>-0.008885003</v>
      </c>
      <c r="D29" s="13">
        <v>0.03105145</v>
      </c>
      <c r="E29" s="13">
        <v>-0.03024786</v>
      </c>
      <c r="F29" s="25">
        <v>-0.1064619</v>
      </c>
      <c r="G29" s="35">
        <v>-0.01857672</v>
      </c>
    </row>
    <row r="30" spans="1:7" ht="12">
      <c r="A30" s="21" t="s">
        <v>38</v>
      </c>
      <c r="B30" s="31">
        <v>0.1409799</v>
      </c>
      <c r="C30" s="15">
        <v>0.09670707</v>
      </c>
      <c r="D30" s="15">
        <v>0.05645456</v>
      </c>
      <c r="E30" s="15">
        <v>0.07323313</v>
      </c>
      <c r="F30" s="27">
        <v>0.2414373</v>
      </c>
      <c r="G30" s="37">
        <v>0.1071037</v>
      </c>
    </row>
    <row r="31" spans="1:7" ht="12">
      <c r="A31" s="20" t="s">
        <v>39</v>
      </c>
      <c r="B31" s="29">
        <v>-0.01965848</v>
      </c>
      <c r="C31" s="13">
        <v>0.01563187</v>
      </c>
      <c r="D31" s="13">
        <v>-0.002104791</v>
      </c>
      <c r="E31" s="13">
        <v>-0.00850366</v>
      </c>
      <c r="F31" s="25">
        <v>0.01744104</v>
      </c>
      <c r="G31" s="35">
        <v>0.0006935108</v>
      </c>
    </row>
    <row r="32" spans="1:7" ht="12">
      <c r="A32" s="20" t="s">
        <v>40</v>
      </c>
      <c r="B32" s="29">
        <v>0.01021466</v>
      </c>
      <c r="C32" s="13">
        <v>0.03990104</v>
      </c>
      <c r="D32" s="13">
        <v>0.02794668</v>
      </c>
      <c r="E32" s="13">
        <v>0.026429</v>
      </c>
      <c r="F32" s="25">
        <v>0.05446924</v>
      </c>
      <c r="G32" s="35">
        <v>0.03143063</v>
      </c>
    </row>
    <row r="33" spans="1:7" ht="12">
      <c r="A33" s="20" t="s">
        <v>41</v>
      </c>
      <c r="B33" s="29">
        <v>0.1222694</v>
      </c>
      <c r="C33" s="13">
        <v>0.09792382</v>
      </c>
      <c r="D33" s="13">
        <v>0.09586314</v>
      </c>
      <c r="E33" s="13">
        <v>0.1259654</v>
      </c>
      <c r="F33" s="25">
        <v>0.09039137</v>
      </c>
      <c r="G33" s="35">
        <v>0.1066919</v>
      </c>
    </row>
    <row r="34" spans="1:7" ht="12">
      <c r="A34" s="21" t="s">
        <v>42</v>
      </c>
      <c r="B34" s="31">
        <v>-0.01182837</v>
      </c>
      <c r="C34" s="15">
        <v>-0.003117026</v>
      </c>
      <c r="D34" s="15">
        <v>-0.004824605</v>
      </c>
      <c r="E34" s="15">
        <v>0.004166129</v>
      </c>
      <c r="F34" s="27">
        <v>-0.02932013</v>
      </c>
      <c r="G34" s="37">
        <v>-0.006550208</v>
      </c>
    </row>
    <row r="35" spans="1:7" ht="12.75" thickBot="1">
      <c r="A35" s="22" t="s">
        <v>43</v>
      </c>
      <c r="B35" s="32">
        <v>-0.006288819</v>
      </c>
      <c r="C35" s="16">
        <v>0.001243877</v>
      </c>
      <c r="D35" s="16">
        <v>0.004809055</v>
      </c>
      <c r="E35" s="16">
        <v>-0.002006912</v>
      </c>
      <c r="F35" s="28">
        <v>-0.001522224</v>
      </c>
      <c r="G35" s="38">
        <v>-0.0001401633</v>
      </c>
    </row>
    <row r="36" spans="1:7" ht="12">
      <c r="A36" s="4" t="s">
        <v>44</v>
      </c>
      <c r="B36" s="3">
        <v>19.54346</v>
      </c>
      <c r="C36" s="3">
        <v>19.54651</v>
      </c>
      <c r="D36" s="3">
        <v>19.55872</v>
      </c>
      <c r="E36" s="3">
        <v>19.55872</v>
      </c>
      <c r="F36" s="3">
        <v>19.57092</v>
      </c>
      <c r="G36" s="3"/>
    </row>
    <row r="37" spans="1:6" ht="12">
      <c r="A37" s="4" t="s">
        <v>45</v>
      </c>
      <c r="B37" s="2">
        <v>-0.1210531</v>
      </c>
      <c r="C37" s="2">
        <v>0.01271566</v>
      </c>
      <c r="D37" s="2">
        <v>0.06815593</v>
      </c>
      <c r="E37" s="2">
        <v>0.1052856</v>
      </c>
      <c r="F37" s="2">
        <v>0.1332601</v>
      </c>
    </row>
    <row r="38" spans="1:7" ht="12">
      <c r="A38" s="4" t="s">
        <v>53</v>
      </c>
      <c r="B38" s="2">
        <v>-8.438233E-05</v>
      </c>
      <c r="C38" s="2">
        <v>0</v>
      </c>
      <c r="D38" s="2">
        <v>-6.605446E-05</v>
      </c>
      <c r="E38" s="2">
        <v>3.453078E-05</v>
      </c>
      <c r="F38" s="2">
        <v>0.0001325826</v>
      </c>
      <c r="G38" s="2">
        <v>0.0002403392</v>
      </c>
    </row>
    <row r="39" spans="1:7" ht="12.75" thickBot="1">
      <c r="A39" s="4" t="s">
        <v>54</v>
      </c>
      <c r="B39" s="2">
        <v>0.0001298455</v>
      </c>
      <c r="C39" s="2">
        <v>-8.638897E-05</v>
      </c>
      <c r="D39" s="2">
        <v>-6.985586E-05</v>
      </c>
      <c r="E39" s="2">
        <v>3.524555E-05</v>
      </c>
      <c r="F39" s="2">
        <v>7.911701E-05</v>
      </c>
      <c r="G39" s="2">
        <v>0.000974217</v>
      </c>
    </row>
    <row r="40" spans="2:7" ht="12.75" thickBot="1">
      <c r="B40" s="7" t="s">
        <v>46</v>
      </c>
      <c r="C40" s="18">
        <v>-0.003763</v>
      </c>
      <c r="D40" s="17" t="s">
        <v>47</v>
      </c>
      <c r="E40" s="18">
        <v>3.11725</v>
      </c>
      <c r="F40" s="17" t="s">
        <v>48</v>
      </c>
      <c r="G40" s="8">
        <v>55.174037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0.003764</v>
      </c>
      <c r="D4">
        <v>0.003762</v>
      </c>
      <c r="E4">
        <v>0.003762</v>
      </c>
      <c r="F4">
        <v>0.002089</v>
      </c>
      <c r="G4">
        <v>0.011729</v>
      </c>
    </row>
    <row r="5" spans="1:7" ht="12.75">
      <c r="A5" t="s">
        <v>13</v>
      </c>
      <c r="B5">
        <v>3.633129</v>
      </c>
      <c r="C5">
        <v>1.250539</v>
      </c>
      <c r="D5">
        <v>0.407943</v>
      </c>
      <c r="E5">
        <v>-1.687255</v>
      </c>
      <c r="F5">
        <v>-3.924906</v>
      </c>
      <c r="G5">
        <v>6.797041</v>
      </c>
    </row>
    <row r="6" spans="1:7" ht="12.75">
      <c r="A6" t="s">
        <v>14</v>
      </c>
      <c r="B6" s="49">
        <v>50.19167</v>
      </c>
      <c r="C6" s="49">
        <v>-5.121841</v>
      </c>
      <c r="D6" s="49">
        <v>38.82204</v>
      </c>
      <c r="E6" s="49">
        <v>-20.38219</v>
      </c>
      <c r="F6" s="49">
        <v>-78.35508</v>
      </c>
      <c r="G6" s="49">
        <v>0.005185821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-3.994466</v>
      </c>
      <c r="C8" s="49">
        <v>-0.4628756</v>
      </c>
      <c r="D8" s="49">
        <v>0.3458704</v>
      </c>
      <c r="E8" s="49">
        <v>-1.288989</v>
      </c>
      <c r="F8" s="49">
        <v>-2.235272</v>
      </c>
      <c r="G8" s="49">
        <v>-1.214949</v>
      </c>
    </row>
    <row r="9" spans="1:7" ht="12.75">
      <c r="A9" t="s">
        <v>17</v>
      </c>
      <c r="B9" s="49">
        <v>0.4251283</v>
      </c>
      <c r="C9" s="49">
        <v>0.5259893</v>
      </c>
      <c r="D9" s="49">
        <v>0.664964</v>
      </c>
      <c r="E9" s="49">
        <v>0.5375391</v>
      </c>
      <c r="F9" s="49">
        <v>-1.804534</v>
      </c>
      <c r="G9" s="49">
        <v>0.23634</v>
      </c>
    </row>
    <row r="10" spans="1:7" ht="12.75">
      <c r="A10" t="s">
        <v>18</v>
      </c>
      <c r="B10" s="49">
        <v>0.5457168</v>
      </c>
      <c r="C10" s="49">
        <v>0.3318418</v>
      </c>
      <c r="D10" s="49">
        <v>0.06822523</v>
      </c>
      <c r="E10" s="49">
        <v>0.9942306</v>
      </c>
      <c r="F10" s="49">
        <v>-1.330736</v>
      </c>
      <c r="G10" s="49">
        <v>0.2366925</v>
      </c>
    </row>
    <row r="11" spans="1:7" ht="12.75">
      <c r="A11" t="s">
        <v>19</v>
      </c>
      <c r="B11" s="49">
        <v>2.120872</v>
      </c>
      <c r="C11" s="49">
        <v>1.2114</v>
      </c>
      <c r="D11" s="49">
        <v>1.661182</v>
      </c>
      <c r="E11" s="49">
        <v>1.736858</v>
      </c>
      <c r="F11" s="49">
        <v>13.18732</v>
      </c>
      <c r="G11" s="49">
        <v>3.176946</v>
      </c>
    </row>
    <row r="12" spans="1:7" ht="12.75">
      <c r="A12" t="s">
        <v>20</v>
      </c>
      <c r="B12" s="49">
        <v>0.2114684</v>
      </c>
      <c r="C12" s="49">
        <v>0.1323826</v>
      </c>
      <c r="D12" s="49">
        <v>-0.09817475</v>
      </c>
      <c r="E12" s="49">
        <v>-0.02219031</v>
      </c>
      <c r="F12" s="49">
        <v>0.07115691</v>
      </c>
      <c r="G12" s="49">
        <v>0.04300771</v>
      </c>
    </row>
    <row r="13" spans="1:7" ht="12.75">
      <c r="A13" t="s">
        <v>21</v>
      </c>
      <c r="B13" s="49">
        <v>0.131517</v>
      </c>
      <c r="C13" s="49">
        <v>0.215559</v>
      </c>
      <c r="D13" s="49">
        <v>0.1329418</v>
      </c>
      <c r="E13" s="49">
        <v>0.1293804</v>
      </c>
      <c r="F13" s="49">
        <v>0.03196264</v>
      </c>
      <c r="G13" s="49">
        <v>0.138266</v>
      </c>
    </row>
    <row r="14" spans="1:7" ht="12.75">
      <c r="A14" t="s">
        <v>22</v>
      </c>
      <c r="B14" s="49">
        <v>-0.1950269</v>
      </c>
      <c r="C14" s="49">
        <v>0.03881938</v>
      </c>
      <c r="D14" s="49">
        <v>0.03382404</v>
      </c>
      <c r="E14" s="49">
        <v>-0.01689184</v>
      </c>
      <c r="F14" s="49">
        <v>0.08595028</v>
      </c>
      <c r="G14" s="49">
        <v>-0.003337351</v>
      </c>
    </row>
    <row r="15" spans="1:7" ht="12.75">
      <c r="A15" t="s">
        <v>23</v>
      </c>
      <c r="B15" s="49">
        <v>-0.418331</v>
      </c>
      <c r="C15" s="49">
        <v>-0.1620712</v>
      </c>
      <c r="D15" s="49">
        <v>-0.1081267</v>
      </c>
      <c r="E15" s="49">
        <v>-0.1338613</v>
      </c>
      <c r="F15" s="49">
        <v>-0.4571607</v>
      </c>
      <c r="G15" s="49">
        <v>-0.218817</v>
      </c>
    </row>
    <row r="16" spans="1:7" ht="12.75">
      <c r="A16" t="s">
        <v>24</v>
      </c>
      <c r="B16" s="49">
        <v>0.06058017</v>
      </c>
      <c r="C16" s="49">
        <v>-0.01086501</v>
      </c>
      <c r="D16" s="49">
        <v>-0.0165337</v>
      </c>
      <c r="E16" s="49">
        <v>0.004923617</v>
      </c>
      <c r="F16" s="49">
        <v>0.01273358</v>
      </c>
      <c r="G16" s="49">
        <v>0.005062328</v>
      </c>
    </row>
    <row r="17" spans="1:7" ht="12.75">
      <c r="A17" t="s">
        <v>25</v>
      </c>
      <c r="B17" s="49">
        <v>-0.02943695</v>
      </c>
      <c r="C17" s="49">
        <v>-0.04610285</v>
      </c>
      <c r="D17" s="49">
        <v>-0.04163802</v>
      </c>
      <c r="E17" s="49">
        <v>-0.04743392</v>
      </c>
      <c r="F17" s="49">
        <v>-0.05637056</v>
      </c>
      <c r="G17" s="49">
        <v>-0.04430966</v>
      </c>
    </row>
    <row r="18" spans="1:7" ht="12.75">
      <c r="A18" t="s">
        <v>26</v>
      </c>
      <c r="B18" s="49">
        <v>-0.01050531</v>
      </c>
      <c r="C18" s="49">
        <v>0.01951935</v>
      </c>
      <c r="D18" s="49">
        <v>0.01689986</v>
      </c>
      <c r="E18" s="49">
        <v>0.03137687</v>
      </c>
      <c r="F18" s="49">
        <v>-0.01441949</v>
      </c>
      <c r="G18" s="49">
        <v>0.01285579</v>
      </c>
    </row>
    <row r="19" spans="1:7" ht="12.75">
      <c r="A19" t="s">
        <v>27</v>
      </c>
      <c r="B19" s="49">
        <v>-0.209574</v>
      </c>
      <c r="C19" s="49">
        <v>-0.1968033</v>
      </c>
      <c r="D19" s="49">
        <v>-0.2076189</v>
      </c>
      <c r="E19" s="49">
        <v>-0.2080271</v>
      </c>
      <c r="F19" s="49">
        <v>-0.1474922</v>
      </c>
      <c r="G19" s="49">
        <v>-0.1973675</v>
      </c>
    </row>
    <row r="20" spans="1:7" ht="12.75">
      <c r="A20" t="s">
        <v>28</v>
      </c>
      <c r="B20" s="49">
        <v>-0.004552464</v>
      </c>
      <c r="C20" s="49">
        <v>0.0005501361</v>
      </c>
      <c r="D20" s="49">
        <v>0.0006869031</v>
      </c>
      <c r="E20" s="49">
        <v>0.002019965</v>
      </c>
      <c r="F20" s="49">
        <v>0.002897384</v>
      </c>
      <c r="G20" s="49">
        <v>0.0005114315</v>
      </c>
    </row>
    <row r="21" spans="1:7" ht="12.75">
      <c r="A21" t="s">
        <v>29</v>
      </c>
      <c r="B21" s="49">
        <v>-76.01903</v>
      </c>
      <c r="C21" s="49">
        <v>50.80455</v>
      </c>
      <c r="D21" s="49">
        <v>41.12338</v>
      </c>
      <c r="E21" s="49">
        <v>-20.66413</v>
      </c>
      <c r="F21" s="49">
        <v>-45.9272</v>
      </c>
      <c r="G21" s="49">
        <v>0.009310434</v>
      </c>
    </row>
    <row r="22" spans="1:7" ht="12.75">
      <c r="A22" t="s">
        <v>30</v>
      </c>
      <c r="B22" s="49">
        <v>72.66386</v>
      </c>
      <c r="C22" s="49">
        <v>25.01083</v>
      </c>
      <c r="D22" s="49">
        <v>8.158863</v>
      </c>
      <c r="E22" s="49">
        <v>-33.74523</v>
      </c>
      <c r="F22" s="49">
        <v>-78.49973</v>
      </c>
      <c r="G22" s="49">
        <v>0</v>
      </c>
    </row>
    <row r="23" spans="1:7" ht="12.75">
      <c r="A23" t="s">
        <v>31</v>
      </c>
      <c r="B23" s="49">
        <v>0.2378602</v>
      </c>
      <c r="C23" s="49">
        <v>-0.4422989</v>
      </c>
      <c r="D23" s="49">
        <v>0.4939598</v>
      </c>
      <c r="E23" s="49">
        <v>0.5290719</v>
      </c>
      <c r="F23" s="49">
        <v>4.36461</v>
      </c>
      <c r="G23" s="49">
        <v>0.7569386</v>
      </c>
    </row>
    <row r="24" spans="1:7" ht="12.75">
      <c r="A24" t="s">
        <v>32</v>
      </c>
      <c r="B24" s="49">
        <v>-2.899024</v>
      </c>
      <c r="C24" s="49">
        <v>1.546716</v>
      </c>
      <c r="D24" s="49">
        <v>1.383722</v>
      </c>
      <c r="E24" s="49">
        <v>1.997116</v>
      </c>
      <c r="F24" s="49">
        <v>4.509046</v>
      </c>
      <c r="G24" s="49">
        <v>1.367919</v>
      </c>
    </row>
    <row r="25" spans="1:7" ht="12.75">
      <c r="A25" t="s">
        <v>33</v>
      </c>
      <c r="B25" s="49">
        <v>-0.5337311</v>
      </c>
      <c r="C25" s="49">
        <v>-0.6739284</v>
      </c>
      <c r="D25" s="49">
        <v>0.1949266</v>
      </c>
      <c r="E25" s="49">
        <v>-0.06546926</v>
      </c>
      <c r="F25" s="49">
        <v>-1.613894</v>
      </c>
      <c r="G25" s="49">
        <v>-0.4238002</v>
      </c>
    </row>
    <row r="26" spans="1:7" ht="12.75">
      <c r="A26" t="s">
        <v>34</v>
      </c>
      <c r="B26" s="49">
        <v>0.9067907</v>
      </c>
      <c r="C26" s="49">
        <v>0.3030171</v>
      </c>
      <c r="D26" s="49">
        <v>0.3206171</v>
      </c>
      <c r="E26" s="49">
        <v>0.2234595</v>
      </c>
      <c r="F26" s="49">
        <v>1.041315</v>
      </c>
      <c r="G26" s="49">
        <v>0.4742052</v>
      </c>
    </row>
    <row r="27" spans="1:7" ht="12.75">
      <c r="A27" t="s">
        <v>35</v>
      </c>
      <c r="B27" s="49">
        <v>0.1030849</v>
      </c>
      <c r="C27" s="49">
        <v>0.175272</v>
      </c>
      <c r="D27" s="49">
        <v>0.01574105</v>
      </c>
      <c r="E27" s="49">
        <v>0.3388075</v>
      </c>
      <c r="F27" s="49">
        <v>0.2561741</v>
      </c>
      <c r="G27" s="49">
        <v>0.176588</v>
      </c>
    </row>
    <row r="28" spans="1:7" ht="12.75">
      <c r="A28" t="s">
        <v>36</v>
      </c>
      <c r="B28" s="49">
        <v>-0.2049565</v>
      </c>
      <c r="C28" s="49">
        <v>0.1782445</v>
      </c>
      <c r="D28" s="49">
        <v>0.179471</v>
      </c>
      <c r="E28" s="49">
        <v>0.2292993</v>
      </c>
      <c r="F28" s="49">
        <v>0.4876797</v>
      </c>
      <c r="G28" s="49">
        <v>0.1766795</v>
      </c>
    </row>
    <row r="29" spans="1:7" ht="12.75">
      <c r="A29" t="s">
        <v>37</v>
      </c>
      <c r="B29" s="49">
        <v>-0.01668463</v>
      </c>
      <c r="C29" s="49">
        <v>-0.008885003</v>
      </c>
      <c r="D29" s="49">
        <v>0.03105145</v>
      </c>
      <c r="E29" s="49">
        <v>-0.03024786</v>
      </c>
      <c r="F29" s="49">
        <v>-0.1064619</v>
      </c>
      <c r="G29" s="49">
        <v>-0.01857672</v>
      </c>
    </row>
    <row r="30" spans="1:7" ht="12.75">
      <c r="A30" t="s">
        <v>38</v>
      </c>
      <c r="B30" s="49">
        <v>0.1409799</v>
      </c>
      <c r="C30" s="49">
        <v>0.09670707</v>
      </c>
      <c r="D30" s="49">
        <v>0.05645456</v>
      </c>
      <c r="E30" s="49">
        <v>0.07323313</v>
      </c>
      <c r="F30" s="49">
        <v>0.2414373</v>
      </c>
      <c r="G30" s="49">
        <v>0.1071037</v>
      </c>
    </row>
    <row r="31" spans="1:7" ht="12.75">
      <c r="A31" t="s">
        <v>39</v>
      </c>
      <c r="B31" s="49">
        <v>-0.01965848</v>
      </c>
      <c r="C31" s="49">
        <v>0.01563187</v>
      </c>
      <c r="D31" s="49">
        <v>-0.002104791</v>
      </c>
      <c r="E31" s="49">
        <v>-0.00850366</v>
      </c>
      <c r="F31" s="49">
        <v>0.01744104</v>
      </c>
      <c r="G31" s="49">
        <v>0.0006935108</v>
      </c>
    </row>
    <row r="32" spans="1:7" ht="12.75">
      <c r="A32" t="s">
        <v>40</v>
      </c>
      <c r="B32" s="49">
        <v>0.01021466</v>
      </c>
      <c r="C32" s="49">
        <v>0.03990104</v>
      </c>
      <c r="D32" s="49">
        <v>0.02794668</v>
      </c>
      <c r="E32" s="49">
        <v>0.026429</v>
      </c>
      <c r="F32" s="49">
        <v>0.05446924</v>
      </c>
      <c r="G32" s="49">
        <v>0.03143063</v>
      </c>
    </row>
    <row r="33" spans="1:7" ht="12.75">
      <c r="A33" t="s">
        <v>41</v>
      </c>
      <c r="B33" s="49">
        <v>0.1222694</v>
      </c>
      <c r="C33" s="49">
        <v>0.09792382</v>
      </c>
      <c r="D33" s="49">
        <v>0.09586314</v>
      </c>
      <c r="E33" s="49">
        <v>0.1259654</v>
      </c>
      <c r="F33" s="49">
        <v>0.09039137</v>
      </c>
      <c r="G33" s="49">
        <v>0.1066919</v>
      </c>
    </row>
    <row r="34" spans="1:7" ht="12.75">
      <c r="A34" t="s">
        <v>42</v>
      </c>
      <c r="B34" s="49">
        <v>-0.01182837</v>
      </c>
      <c r="C34" s="49">
        <v>-0.003117026</v>
      </c>
      <c r="D34" s="49">
        <v>-0.004824605</v>
      </c>
      <c r="E34" s="49">
        <v>0.004166129</v>
      </c>
      <c r="F34" s="49">
        <v>-0.02932013</v>
      </c>
      <c r="G34" s="49">
        <v>-0.006550208</v>
      </c>
    </row>
    <row r="35" spans="1:7" ht="12.75">
      <c r="A35" t="s">
        <v>43</v>
      </c>
      <c r="B35" s="49">
        <v>-0.006288819</v>
      </c>
      <c r="C35" s="49">
        <v>0.001243877</v>
      </c>
      <c r="D35" s="49">
        <v>0.004809055</v>
      </c>
      <c r="E35" s="49">
        <v>-0.002006912</v>
      </c>
      <c r="F35" s="49">
        <v>-0.001522224</v>
      </c>
      <c r="G35" s="49">
        <v>-0.0001401633</v>
      </c>
    </row>
    <row r="36" spans="1:6" ht="12.75">
      <c r="A36" t="s">
        <v>44</v>
      </c>
      <c r="B36" s="49">
        <v>19.54346</v>
      </c>
      <c r="C36" s="49">
        <v>19.54651</v>
      </c>
      <c r="D36" s="49">
        <v>19.55872</v>
      </c>
      <c r="E36" s="49">
        <v>19.55872</v>
      </c>
      <c r="F36" s="49">
        <v>19.57092</v>
      </c>
    </row>
    <row r="37" spans="1:6" ht="12.75">
      <c r="A37" t="s">
        <v>45</v>
      </c>
      <c r="B37" s="49">
        <v>-0.1210531</v>
      </c>
      <c r="C37" s="49">
        <v>0.01271566</v>
      </c>
      <c r="D37" s="49">
        <v>0.06815593</v>
      </c>
      <c r="E37" s="49">
        <v>0.1052856</v>
      </c>
      <c r="F37" s="49">
        <v>0.1332601</v>
      </c>
    </row>
    <row r="38" spans="1:7" ht="12.75">
      <c r="A38" t="s">
        <v>55</v>
      </c>
      <c r="B38" s="49">
        <v>-8.438233E-05</v>
      </c>
      <c r="C38" s="49">
        <v>0</v>
      </c>
      <c r="D38" s="49">
        <v>-6.605446E-05</v>
      </c>
      <c r="E38" s="49">
        <v>3.453078E-05</v>
      </c>
      <c r="F38" s="49">
        <v>0.0001325826</v>
      </c>
      <c r="G38" s="49">
        <v>0.0002403392</v>
      </c>
    </row>
    <row r="39" spans="1:7" ht="12.75">
      <c r="A39" t="s">
        <v>56</v>
      </c>
      <c r="B39" s="49">
        <v>0.0001298455</v>
      </c>
      <c r="C39" s="49">
        <v>-8.638897E-05</v>
      </c>
      <c r="D39" s="49">
        <v>-6.985586E-05</v>
      </c>
      <c r="E39" s="49">
        <v>3.524555E-05</v>
      </c>
      <c r="F39" s="49">
        <v>7.911701E-05</v>
      </c>
      <c r="G39" s="49">
        <v>0.000974217</v>
      </c>
    </row>
    <row r="40" spans="2:7" ht="12.75">
      <c r="B40" t="s">
        <v>46</v>
      </c>
      <c r="C40">
        <v>-0.003763</v>
      </c>
      <c r="D40" t="s">
        <v>47</v>
      </c>
      <c r="E40">
        <v>3.11725</v>
      </c>
      <c r="F40" t="s">
        <v>48</v>
      </c>
      <c r="G40">
        <v>55.174037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-8.438233143600487E-05</v>
      </c>
      <c r="C50">
        <f>-0.017/(C7*C7+C22*C22)*(C21*C22+C6*C7)</f>
        <v>8.491063711105731E-06</v>
      </c>
      <c r="D50">
        <f>-0.017/(D7*D7+D22*D22)*(D21*D22+D6*D7)</f>
        <v>-6.605446243349386E-05</v>
      </c>
      <c r="E50">
        <f>-0.017/(E7*E7+E22*E22)*(E21*E22+E6*E7)</f>
        <v>3.453078609460531E-05</v>
      </c>
      <c r="F50">
        <f>-0.017/(F7*F7+F22*F22)*(F21*F22+F6*F7)</f>
        <v>0.00013258256961086432</v>
      </c>
      <c r="G50">
        <f>(B50*B$4+C50*C$4+D50*D$4+E50*E$4+F50*F$4)/SUM(B$4:F$4)</f>
        <v>-4.528591728892998E-08</v>
      </c>
    </row>
    <row r="51" spans="1:7" ht="12.75">
      <c r="A51" t="s">
        <v>59</v>
      </c>
      <c r="B51">
        <f>-0.017/(B7*B7+B22*B22)*(B21*B7-B6*B22)</f>
        <v>0.00012984550559179395</v>
      </c>
      <c r="C51">
        <f>-0.017/(C7*C7+C22*C22)*(C21*C7-C6*C22)</f>
        <v>-8.638897185509976E-05</v>
      </c>
      <c r="D51">
        <f>-0.017/(D7*D7+D22*D22)*(D21*D7-D6*D22)</f>
        <v>-6.985585306904664E-05</v>
      </c>
      <c r="E51">
        <f>-0.017/(E7*E7+E22*E22)*(E21*E7-E6*E22)</f>
        <v>3.5245545931884334E-05</v>
      </c>
      <c r="F51">
        <f>-0.017/(F7*F7+F22*F22)*(F21*F7-F6*F22)</f>
        <v>7.911700959171591E-05</v>
      </c>
      <c r="G51">
        <f>(B51*B$4+C51*C$4+D51*D$4+E51*E$4+F51*F$4)/SUM(B$4:F$4)</f>
        <v>2.476562997452839E-07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10000.036020856</v>
      </c>
      <c r="C62">
        <f>C7+(2/0.017)*(C8*C50-C23*C51)</f>
        <v>9999.995042346654</v>
      </c>
      <c r="D62">
        <f>D7+(2/0.017)*(D8*D50-D23*D51)</f>
        <v>10000.001371729397</v>
      </c>
      <c r="E62">
        <f>E7+(2/0.017)*(E8*E50-E23*E51)</f>
        <v>9999.992569737484</v>
      </c>
      <c r="F62">
        <f>F7+(2/0.017)*(F8*F50-F23*F51)</f>
        <v>9999.924509059203</v>
      </c>
    </row>
    <row r="63" spans="1:6" ht="12.75">
      <c r="A63" t="s">
        <v>67</v>
      </c>
      <c r="B63">
        <f>B8+(3/0.017)*(B9*B50-B24*B51)</f>
        <v>-3.934368602372473</v>
      </c>
      <c r="C63">
        <f>C8+(3/0.017)*(C9*C50-C24*C51)</f>
        <v>-0.4385075858265602</v>
      </c>
      <c r="D63">
        <f>D8+(3/0.017)*(D9*D50-D24*D51)</f>
        <v>0.35517697196990267</v>
      </c>
      <c r="E63">
        <f>E8+(3/0.017)*(E9*E50-E24*E51)</f>
        <v>-1.2981350816523025</v>
      </c>
      <c r="F63">
        <f>F8+(3/0.017)*(F9*F50-F24*F51)</f>
        <v>-2.340447057112058</v>
      </c>
    </row>
    <row r="64" spans="1:6" ht="12.75">
      <c r="A64" t="s">
        <v>68</v>
      </c>
      <c r="B64">
        <f>B9+(4/0.017)*(B10*B50-B25*B51)</f>
        <v>0.430599765562769</v>
      </c>
      <c r="C64">
        <f>C9+(4/0.017)*(C10*C50-C25*C51)</f>
        <v>0.5129534666554955</v>
      </c>
      <c r="D64">
        <f>D9+(4/0.017)*(D10*D50-D25*D51)</f>
        <v>0.6671075724792465</v>
      </c>
      <c r="E64">
        <f>E9+(4/0.017)*(E10*E50-E25*E51)</f>
        <v>0.5461600562324159</v>
      </c>
      <c r="F64">
        <f>F9+(4/0.017)*(F10*F50-F25*F51)</f>
        <v>-1.8160036308883931</v>
      </c>
    </row>
    <row r="65" spans="1:6" ht="12.75">
      <c r="A65" t="s">
        <v>69</v>
      </c>
      <c r="B65">
        <f>B10+(5/0.017)*(B11*B50-B26*B51)</f>
        <v>0.4584500879574179</v>
      </c>
      <c r="C65">
        <f>C10+(5/0.017)*(C11*C50-C26*C51)</f>
        <v>0.3425663324421022</v>
      </c>
      <c r="D65">
        <f>D10+(5/0.017)*(D11*D50-D26*D51)</f>
        <v>0.04253949382789048</v>
      </c>
      <c r="E65">
        <f>E10+(5/0.017)*(E11*E50-E26*E51)</f>
        <v>1.009553870589276</v>
      </c>
      <c r="F65">
        <f>F10+(5/0.017)*(F11*F50-F26*F51)</f>
        <v>-0.8407292226359571</v>
      </c>
    </row>
    <row r="66" spans="1:6" ht="12.75">
      <c r="A66" t="s">
        <v>70</v>
      </c>
      <c r="B66">
        <f>B11+(6/0.017)*(B12*B50-B27*B51)</f>
        <v>2.109849891443616</v>
      </c>
      <c r="C66">
        <f>C11+(6/0.017)*(C12*C50-C27*C51)</f>
        <v>1.2171408130467631</v>
      </c>
      <c r="D66">
        <f>D11+(6/0.017)*(D12*D50-D27*D51)</f>
        <v>1.6638588769923806</v>
      </c>
      <c r="E66">
        <f>E11+(6/0.017)*(E12*E50-E27*E51)</f>
        <v>1.7323729279466</v>
      </c>
      <c r="F66">
        <f>F11+(6/0.017)*(F12*F50-F27*F51)</f>
        <v>13.183496389616419</v>
      </c>
    </row>
    <row r="67" spans="1:6" ht="12.75">
      <c r="A67" t="s">
        <v>71</v>
      </c>
      <c r="B67">
        <f>B12+(7/0.017)*(B13*B50-B28*B51)</f>
        <v>0.21785691676373461</v>
      </c>
      <c r="C67">
        <f>C12+(7/0.017)*(C13*C50-C28*C51)</f>
        <v>0.13947676412201765</v>
      </c>
      <c r="D67">
        <f>D12+(7/0.017)*(D13*D50-D28*D51)</f>
        <v>-0.09662828501732373</v>
      </c>
      <c r="E67">
        <f>E12+(7/0.017)*(E13*E50-E28*E51)</f>
        <v>-0.023678498508908893</v>
      </c>
      <c r="F67">
        <f>F12+(7/0.017)*(F13*F50-F28*F51)</f>
        <v>0.05701441035771371</v>
      </c>
    </row>
    <row r="68" spans="1:6" ht="12.75">
      <c r="A68" t="s">
        <v>72</v>
      </c>
      <c r="B68">
        <f>B13+(8/0.017)*(B14*B50-B29*B51)</f>
        <v>0.14028088175656403</v>
      </c>
      <c r="C68">
        <f>C13+(8/0.017)*(C14*C50-C29*C51)</f>
        <v>0.21535290661397935</v>
      </c>
      <c r="D68">
        <f>D13+(8/0.017)*(D14*D50-D29*D51)</f>
        <v>0.1329111631761185</v>
      </c>
      <c r="E68">
        <f>E13+(8/0.017)*(E14*E50-E29*E51)</f>
        <v>0.1296076065059703</v>
      </c>
      <c r="F68">
        <f>F13+(8/0.017)*(F14*F50-F29*F51)</f>
        <v>0.04128897230335321</v>
      </c>
    </row>
    <row r="69" spans="1:6" ht="12.75">
      <c r="A69" t="s">
        <v>73</v>
      </c>
      <c r="B69">
        <f>B14+(9/0.017)*(B15*B50-B30*B51)</f>
        <v>-0.18603000304214276</v>
      </c>
      <c r="C69">
        <f>C14+(9/0.017)*(C15*C50-C30*C51)</f>
        <v>0.0425137568924326</v>
      </c>
      <c r="D69">
        <f>D14+(9/0.017)*(D15*D50-D30*D51)</f>
        <v>0.039693063083812236</v>
      </c>
      <c r="E69">
        <f>E14+(9/0.017)*(E15*E50-E30*E51)</f>
        <v>-0.020705445769068707</v>
      </c>
      <c r="F69">
        <f>F14+(9/0.017)*(F15*F50-F30*F51)</f>
        <v>0.04374910131770618</v>
      </c>
    </row>
    <row r="70" spans="1:6" ht="12.75">
      <c r="A70" t="s">
        <v>74</v>
      </c>
      <c r="B70">
        <f>B15+(10/0.017)*(B16*B50-B31*B51)</f>
        <v>-0.4198364886521314</v>
      </c>
      <c r="C70">
        <f>C15+(10/0.017)*(C16*C50-C31*C51)</f>
        <v>-0.16133110253803484</v>
      </c>
      <c r="D70">
        <f>D15+(10/0.017)*(D16*D50-D31*D51)</f>
        <v>-0.10757076312076494</v>
      </c>
      <c r="E70">
        <f>E15+(10/0.017)*(E16*E50-E31*E51)</f>
        <v>-0.13358498676202477</v>
      </c>
      <c r="F70">
        <f>F15+(10/0.017)*(F16*F50-F31*F51)</f>
        <v>-0.45697930716013174</v>
      </c>
    </row>
    <row r="71" spans="1:6" ht="12.75">
      <c r="A71" t="s">
        <v>75</v>
      </c>
      <c r="B71">
        <f>B16+(11/0.017)*(B17*B50-B32*B51)</f>
        <v>0.06132922521008148</v>
      </c>
      <c r="C71">
        <f>C16+(11/0.017)*(C17*C50-C32*C51)</f>
        <v>-0.008887890974453397</v>
      </c>
      <c r="D71">
        <f>D16+(11/0.017)*(D17*D50-D32*D51)</f>
        <v>-0.013490830694284115</v>
      </c>
      <c r="E71">
        <f>E16+(11/0.017)*(E17*E50-E32*E51)</f>
        <v>0.003261041360917276</v>
      </c>
      <c r="F71">
        <f>F16+(11/0.017)*(F17*F50-F32*F51)</f>
        <v>0.005109158360817313</v>
      </c>
    </row>
    <row r="72" spans="1:6" ht="12.75">
      <c r="A72" t="s">
        <v>76</v>
      </c>
      <c r="B72">
        <f>B17+(12/0.017)*(B18*B50-B33*B51)</f>
        <v>-0.04001789318433928</v>
      </c>
      <c r="C72">
        <f>C17+(12/0.017)*(C18*C50-C33*C51)</f>
        <v>-0.04001441834750125</v>
      </c>
      <c r="D72">
        <f>D17+(12/0.017)*(D18*D50-D33*D51)</f>
        <v>-0.03769899158465213</v>
      </c>
      <c r="E72">
        <f>E17+(12/0.017)*(E18*E50-E33*E51)</f>
        <v>-0.049803038568404664</v>
      </c>
      <c r="F72">
        <f>F17+(12/0.017)*(F18*F50-F33*F51)</f>
        <v>-0.06276816088751283</v>
      </c>
    </row>
    <row r="73" spans="1:6" ht="12.75">
      <c r="A73" t="s">
        <v>77</v>
      </c>
      <c r="B73">
        <f>B18+(13/0.017)*(B19*B50-B34*B51)</f>
        <v>0.004192492608676421</v>
      </c>
      <c r="C73">
        <f>C18+(13/0.017)*(C19*C50-C34*C51)</f>
        <v>0.018035555976874174</v>
      </c>
      <c r="D73">
        <f>D18+(13/0.017)*(D19*D50-D34*D51)</f>
        <v>0.02712942841899898</v>
      </c>
      <c r="E73">
        <f>E18+(13/0.017)*(E19*E50-E34*E51)</f>
        <v>0.025771440695346273</v>
      </c>
      <c r="F73">
        <f>F18+(13/0.017)*(F19*F50-F34*F51)</f>
        <v>-0.02759932883956171</v>
      </c>
    </row>
    <row r="74" spans="1:6" ht="12.75">
      <c r="A74" t="s">
        <v>78</v>
      </c>
      <c r="B74">
        <f>B19+(14/0.017)*(B20*B50-B35*B51)</f>
        <v>-0.2085851697810469</v>
      </c>
      <c r="C74">
        <f>C19+(14/0.017)*(C20*C50-C35*C51)</f>
        <v>-0.19671095888579604</v>
      </c>
      <c r="D74">
        <f>D19+(14/0.017)*(D20*D50-D35*D51)</f>
        <v>-0.20737960901514518</v>
      </c>
      <c r="E74">
        <f>E19+(14/0.017)*(E20*E50-E35*E51)</f>
        <v>-0.20791140590366167</v>
      </c>
      <c r="F74">
        <f>F19+(14/0.017)*(F20*F50-F35*F51)</f>
        <v>-0.1470766664721474</v>
      </c>
    </row>
    <row r="75" spans="1:6" ht="12.75">
      <c r="A75" t="s">
        <v>79</v>
      </c>
      <c r="B75" s="49">
        <f>B20</f>
        <v>-0.004552464</v>
      </c>
      <c r="C75" s="49">
        <f>C20</f>
        <v>0.0005501361</v>
      </c>
      <c r="D75" s="49">
        <f>D20</f>
        <v>0.0006869031</v>
      </c>
      <c r="E75" s="49">
        <f>E20</f>
        <v>0.002019965</v>
      </c>
      <c r="F75" s="49">
        <f>F20</f>
        <v>0.002897384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72.60047945228575</v>
      </c>
      <c r="C82">
        <f>C22+(2/0.017)*(C8*C51+C23*C50)</f>
        <v>25.01509255988724</v>
      </c>
      <c r="D82">
        <f>D22+(2/0.017)*(D8*D51+D23*D50)</f>
        <v>8.15218190342399</v>
      </c>
      <c r="E82">
        <f>E22+(2/0.017)*(E8*E51+E23*E50)</f>
        <v>-33.74842551204678</v>
      </c>
      <c r="F82">
        <f>F22+(2/0.017)*(F8*F51+F23*F50)</f>
        <v>-78.45245668554291</v>
      </c>
    </row>
    <row r="83" spans="1:6" ht="12.75">
      <c r="A83" t="s">
        <v>82</v>
      </c>
      <c r="B83">
        <f>B23+(3/0.017)*(B9*B51+B24*B50)</f>
        <v>0.2907709181877316</v>
      </c>
      <c r="C83">
        <f>C23+(3/0.017)*(C9*C51+C24*C50)</f>
        <v>-0.44800003130614063</v>
      </c>
      <c r="D83">
        <f>D23+(3/0.017)*(D9*D51+D24*D50)</f>
        <v>0.4696328634680698</v>
      </c>
      <c r="E83">
        <f>E23+(3/0.017)*(E9*E51+E24*E50)</f>
        <v>0.5445850490190614</v>
      </c>
      <c r="F83">
        <f>F23+(3/0.017)*(F9*F51+F24*F50)</f>
        <v>4.44491321848006</v>
      </c>
    </row>
    <row r="84" spans="1:6" ht="12.75">
      <c r="A84" t="s">
        <v>83</v>
      </c>
      <c r="B84">
        <f>B24+(4/0.017)*(B10*B51+B25*B50)</f>
        <v>-2.871754270968508</v>
      </c>
      <c r="C84">
        <f>C24+(4/0.017)*(C10*C51+C25*C50)</f>
        <v>1.538624272729019</v>
      </c>
      <c r="D84">
        <f>D24+(4/0.017)*(D10*D51+D25*D50)</f>
        <v>1.3795710109601245</v>
      </c>
      <c r="E84">
        <f>E24+(4/0.017)*(E10*E51+E25*E50)</f>
        <v>2.004829293003848</v>
      </c>
      <c r="F84">
        <f>F24+(4/0.017)*(F10*F51+F25*F50)</f>
        <v>4.433926454946918</v>
      </c>
    </row>
    <row r="85" spans="1:6" ht="12.75">
      <c r="A85" t="s">
        <v>84</v>
      </c>
      <c r="B85">
        <f>B25+(5/0.017)*(B11*B51+B26*B50)</f>
        <v>-0.47524034007500227</v>
      </c>
      <c r="C85">
        <f>C25+(5/0.017)*(C11*C51+C26*C50)</f>
        <v>-0.7039515361775334</v>
      </c>
      <c r="D85">
        <f>D25+(5/0.017)*(D11*D51+D26*D50)</f>
        <v>0.15456734238222625</v>
      </c>
      <c r="E85">
        <f>E25+(5/0.017)*(E11*E51+E26*E50)</f>
        <v>-0.04519492452603876</v>
      </c>
      <c r="F85">
        <f>F25+(5/0.017)*(F11*F51+F26*F50)</f>
        <v>-1.2664229584107751</v>
      </c>
    </row>
    <row r="86" spans="1:6" ht="12.75">
      <c r="A86" t="s">
        <v>85</v>
      </c>
      <c r="B86">
        <f>B26+(6/0.017)*(B12*B51+B27*B50)</f>
        <v>0.913411762511826</v>
      </c>
      <c r="C86">
        <f>C26+(6/0.017)*(C12*C51+C27*C50)</f>
        <v>0.29950598788703575</v>
      </c>
      <c r="D86">
        <f>D26+(6/0.017)*(D12*D51+D27*D50)</f>
        <v>0.32267062269948293</v>
      </c>
      <c r="E86">
        <f>E26+(6/0.017)*(E12*E51+E27*E50)</f>
        <v>0.22731262225390597</v>
      </c>
      <c r="F86">
        <f>F26+(6/0.017)*(F12*F51+F27*F50)</f>
        <v>1.0552893326035544</v>
      </c>
    </row>
    <row r="87" spans="1:6" ht="12.75">
      <c r="A87" t="s">
        <v>86</v>
      </c>
      <c r="B87">
        <f>B27+(7/0.017)*(B13*B51+B28*B50)</f>
        <v>0.11723791121783272</v>
      </c>
      <c r="C87">
        <f>C27+(7/0.017)*(C13*C51+C28*C50)</f>
        <v>0.16822735030298738</v>
      </c>
      <c r="D87">
        <f>D27+(7/0.017)*(D13*D51+D28*D50)</f>
        <v>0.007035675710320405</v>
      </c>
      <c r="E87">
        <f>E27+(7/0.017)*(E13*E51+E28*E50)</f>
        <v>0.34394548678681164</v>
      </c>
      <c r="F87">
        <f>F27+(7/0.017)*(F13*F51+F28*F50)</f>
        <v>0.28383917728703434</v>
      </c>
    </row>
    <row r="88" spans="1:6" ht="12.75">
      <c r="A88" t="s">
        <v>87</v>
      </c>
      <c r="B88">
        <f>B28+(8/0.017)*(B14*B51+B29*B50)</f>
        <v>-0.21621084280280148</v>
      </c>
      <c r="C88">
        <f>C28+(8/0.017)*(C14*C51+C29*C50)</f>
        <v>0.17663084849280056</v>
      </c>
      <c r="D88">
        <f>D28+(8/0.017)*(D14*D51+D29*D50)</f>
        <v>0.17739387340895432</v>
      </c>
      <c r="E88">
        <f>E28+(8/0.017)*(E14*E51+E29*E50)</f>
        <v>0.22852760846773007</v>
      </c>
      <c r="F88">
        <f>F28+(8/0.017)*(F14*F51+F29*F50)</f>
        <v>0.48423741146330157</v>
      </c>
    </row>
    <row r="89" spans="1:6" ht="12.75">
      <c r="A89" t="s">
        <v>88</v>
      </c>
      <c r="B89">
        <f>B29+(9/0.017)*(B15*B51+B30*B50)</f>
        <v>-0.051739425036824715</v>
      </c>
      <c r="C89">
        <f>C29+(9/0.017)*(C15*C51+C30*C50)</f>
        <v>-0.0010378975851729755</v>
      </c>
      <c r="D89">
        <f>D29+(9/0.017)*(D15*D51+D30*D50)</f>
        <v>0.033076030311640775</v>
      </c>
      <c r="E89">
        <f>E29+(9/0.017)*(E15*E51+E30*E50)</f>
        <v>-0.031406857262073526</v>
      </c>
      <c r="F89">
        <f>F29+(9/0.017)*(F15*F51+F30*F50)</f>
        <v>-0.10866362286332458</v>
      </c>
    </row>
    <row r="90" spans="1:6" ht="12.75">
      <c r="A90" t="s">
        <v>89</v>
      </c>
      <c r="B90">
        <f>B30+(10/0.017)*(B16*B51+B31*B50)</f>
        <v>0.1465827771631617</v>
      </c>
      <c r="C90">
        <f>C30+(10/0.017)*(C16*C51+C31*C50)</f>
        <v>0.09733727485128771</v>
      </c>
      <c r="D90">
        <f>D30+(10/0.017)*(D16*D51+D31*D50)</f>
        <v>0.05721574032701621</v>
      </c>
      <c r="E90">
        <f>E30+(10/0.017)*(E16*E51+E31*E50)</f>
        <v>0.07316248147331955</v>
      </c>
      <c r="F90">
        <f>F30+(10/0.017)*(F16*F51+F31*F50)</f>
        <v>0.24339013568875456</v>
      </c>
    </row>
    <row r="91" spans="1:6" ht="12.75">
      <c r="A91" t="s">
        <v>90</v>
      </c>
      <c r="B91">
        <f>B31+(11/0.017)*(B17*B51+B32*B50)</f>
        <v>-0.022689428076236532</v>
      </c>
      <c r="C91">
        <f>C31+(11/0.017)*(C17*C51+C32*C50)</f>
        <v>0.01842818652485658</v>
      </c>
      <c r="D91">
        <f>D31+(11/0.017)*(D17*D51+D32*D50)</f>
        <v>-0.0014171897462907845</v>
      </c>
      <c r="E91">
        <f>E31+(11/0.017)*(E17*E51+E32*E50)</f>
        <v>-0.008994920168490884</v>
      </c>
      <c r="F91">
        <f>F31+(11/0.017)*(F17*F51+F32*F50)</f>
        <v>0.019228088137949722</v>
      </c>
    </row>
    <row r="92" spans="1:6" ht="12.75">
      <c r="A92" t="s">
        <v>91</v>
      </c>
      <c r="B92">
        <f>B32+(12/0.017)*(B18*B51+B33*B50)</f>
        <v>0.001968934595084718</v>
      </c>
      <c r="C92">
        <f>C32+(12/0.017)*(C18*C51+C33*C50)</f>
        <v>0.039297666458829414</v>
      </c>
      <c r="D92">
        <f>D32+(12/0.017)*(D18*D51+D33*D50)</f>
        <v>0.02264356777628173</v>
      </c>
      <c r="E92">
        <f>E32+(12/0.017)*(E18*E51+E33*E50)</f>
        <v>0.030279997079180113</v>
      </c>
      <c r="F92">
        <f>F32+(12/0.017)*(F18*F51+F33*F50)</f>
        <v>0.06212347047760617</v>
      </c>
    </row>
    <row r="93" spans="1:6" ht="12.75">
      <c r="A93" t="s">
        <v>92</v>
      </c>
      <c r="B93">
        <f>B33+(13/0.017)*(B19*B51+B34*B50)</f>
        <v>0.10222329557848882</v>
      </c>
      <c r="C93">
        <f>C33+(13/0.017)*(C19*C51+C34*C50)</f>
        <v>0.11090483073049191</v>
      </c>
      <c r="D93">
        <f>D33+(13/0.017)*(D19*D51+D34*D50)</f>
        <v>0.10719767334190108</v>
      </c>
      <c r="E93">
        <f>E33+(13/0.017)*(E19*E51+E34*E50)</f>
        <v>0.12046856488328193</v>
      </c>
      <c r="F93">
        <f>F33+(13/0.017)*(F19*F51+F34*F50)</f>
        <v>0.07849523825148456</v>
      </c>
    </row>
    <row r="94" spans="1:6" ht="12.75">
      <c r="A94" t="s">
        <v>93</v>
      </c>
      <c r="B94">
        <f>B34+(14/0.017)*(B20*B51+B35*B50)</f>
        <v>-0.011878153819292444</v>
      </c>
      <c r="C94">
        <f>C34+(14/0.017)*(C20*C51+C35*C50)</f>
        <v>-0.003147466820285314</v>
      </c>
      <c r="D94">
        <f>D34+(14/0.017)*(D20*D51+D35*D50)</f>
        <v>-0.005125723378123606</v>
      </c>
      <c r="E94">
        <f>E34+(14/0.017)*(E20*E51+E35*E50)</f>
        <v>0.004167689193110496</v>
      </c>
      <c r="F94">
        <f>F34+(14/0.017)*(F20*F51+F35*F50)</f>
        <v>-0.02929755542142013</v>
      </c>
    </row>
    <row r="95" spans="1:6" ht="12.75">
      <c r="A95" t="s">
        <v>94</v>
      </c>
      <c r="B95" s="49">
        <f>B35</f>
        <v>-0.006288819</v>
      </c>
      <c r="C95" s="49">
        <f>C35</f>
        <v>0.001243877</v>
      </c>
      <c r="D95" s="49">
        <f>D35</f>
        <v>0.004809055</v>
      </c>
      <c r="E95" s="49">
        <f>E35</f>
        <v>-0.002006912</v>
      </c>
      <c r="F95" s="49">
        <f>F35</f>
        <v>-0.001522224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-3.934354430491034</v>
      </c>
      <c r="C103">
        <f>C63*10000/C62</f>
        <v>-0.43850780322352795</v>
      </c>
      <c r="D103">
        <f>D63*10000/D62</f>
        <v>0.35517692324924</v>
      </c>
      <c r="E103">
        <f>E63*10000/E62</f>
        <v>-1.298136046201463</v>
      </c>
      <c r="F103">
        <f>F63*10000/F62</f>
        <v>-2.340464725500461</v>
      </c>
      <c r="G103">
        <f>AVERAGE(C103:E103)</f>
        <v>-0.460488975391917</v>
      </c>
      <c r="H103">
        <f>STDEV(C103:E103)</f>
        <v>0.8268756391900159</v>
      </c>
      <c r="I103">
        <f>(B103*B4+C103*C4+D103*D4+E103*E4+F103*F4)/SUM(B4:F4)</f>
        <v>-1.214408594979975</v>
      </c>
      <c r="K103">
        <f>(LN(H103)+LN(H123))/2-LN(K114*K115^3)</f>
        <v>-4.270066778267908</v>
      </c>
    </row>
    <row r="104" spans="1:11" ht="12.75">
      <c r="A104" t="s">
        <v>68</v>
      </c>
      <c r="B104">
        <f>B64*10000/B62</f>
        <v>0.4305982145111412</v>
      </c>
      <c r="C104">
        <f>C64*10000/C62</f>
        <v>0.5129537209601686</v>
      </c>
      <c r="D104">
        <f>D64*10000/D62</f>
        <v>0.6671074809701523</v>
      </c>
      <c r="E104">
        <f>E64*10000/E62</f>
        <v>0.5461604620439768</v>
      </c>
      <c r="F104">
        <f>F64*10000/F62</f>
        <v>-1.8160173401741442</v>
      </c>
      <c r="G104">
        <f>AVERAGE(C104:E104)</f>
        <v>0.5754072213247658</v>
      </c>
      <c r="H104">
        <f>STDEV(C104:E104)</f>
        <v>0.0811318379406335</v>
      </c>
      <c r="I104">
        <f>(B104*B4+C104*C4+D104*D4+E104*E4+F104*F4)/SUM(B4:F4)</f>
        <v>0.23504161762947795</v>
      </c>
      <c r="K104">
        <f>(LN(H104)+LN(H124))/2-LN(K114*K115^4)</f>
        <v>-5.1051033722539225</v>
      </c>
    </row>
    <row r="105" spans="1:11" ht="12.75">
      <c r="A105" t="s">
        <v>69</v>
      </c>
      <c r="B105">
        <f>B65*10000/B62</f>
        <v>0.4584484365869061</v>
      </c>
      <c r="C105">
        <f>C65*10000/C62</f>
        <v>0.3425665022746988</v>
      </c>
      <c r="D105">
        <f>D65*10000/D62</f>
        <v>0.04253948799262386</v>
      </c>
      <c r="E105">
        <f>E65*10000/E62</f>
        <v>1.0095546207148616</v>
      </c>
      <c r="F105">
        <f>F65*10000/F62</f>
        <v>-0.8407355694278668</v>
      </c>
      <c r="G105">
        <f>AVERAGE(C105:E105)</f>
        <v>0.46488687032739473</v>
      </c>
      <c r="H105">
        <f>STDEV(C105:E105)</f>
        <v>0.49497603079226166</v>
      </c>
      <c r="I105">
        <f>(B105*B4+C105*C4+D105*D4+E105*E4+F105*F4)/SUM(B4:F4)</f>
        <v>0.28956134565676545</v>
      </c>
      <c r="K105">
        <f>(LN(H105)+LN(H125))/2-LN(K114*K115^5)</f>
        <v>-3.447642361292602</v>
      </c>
    </row>
    <row r="106" spans="1:11" ht="12.75">
      <c r="A106" t="s">
        <v>70</v>
      </c>
      <c r="B106">
        <f>B66*10000/B62</f>
        <v>2.1098422916110793</v>
      </c>
      <c r="C106">
        <f>C66*10000/C62</f>
        <v>1.2171414164632846</v>
      </c>
      <c r="D106">
        <f>D66*10000/D62</f>
        <v>1.6638586487559983</v>
      </c>
      <c r="E106">
        <f>E66*10000/E62</f>
        <v>1.7323742151461194</v>
      </c>
      <c r="F106">
        <f>F66*10000/F62</f>
        <v>13.18359591382228</v>
      </c>
      <c r="G106">
        <f>AVERAGE(C106:E106)</f>
        <v>1.5377914267884674</v>
      </c>
      <c r="H106">
        <f>STDEV(C106:E106)</f>
        <v>0.2797962071769278</v>
      </c>
      <c r="I106">
        <f>(B106*B4+C106*C4+D106*D4+E106*E4+F106*F4)/SUM(B4:F4)</f>
        <v>3.1759582595582</v>
      </c>
      <c r="K106">
        <f>(LN(H106)+LN(H126))/2-LN(K114*K115^6)</f>
        <v>-4.241979362720951</v>
      </c>
    </row>
    <row r="107" spans="1:11" ht="12.75">
      <c r="A107" t="s">
        <v>71</v>
      </c>
      <c r="B107">
        <f>B67*10000/B62</f>
        <v>0.2178561320272986</v>
      </c>
      <c r="C107">
        <f>C67*10000/C62</f>
        <v>0.13947683326979657</v>
      </c>
      <c r="D107">
        <f>D67*10000/D62</f>
        <v>-0.09662827176253963</v>
      </c>
      <c r="E107">
        <f>E67*10000/E62</f>
        <v>-0.023678516102667958</v>
      </c>
      <c r="F107">
        <f>F67*10000/F62</f>
        <v>0.05701484076811061</v>
      </c>
      <c r="G107">
        <f>AVERAGE(C107:E107)</f>
        <v>0.006390015134862994</v>
      </c>
      <c r="H107">
        <f>STDEV(C107:E107)</f>
        <v>0.12089041559887785</v>
      </c>
      <c r="I107">
        <f>(B107*B4+C107*C4+D107*D4+E107*E4+F107*F4)/SUM(B4:F4)</f>
        <v>0.04377769642305419</v>
      </c>
      <c r="K107">
        <f>(LN(H107)+LN(H127))/2-LN(K114*K115^7)</f>
        <v>-3.4601227957951295</v>
      </c>
    </row>
    <row r="108" spans="1:9" ht="12.75">
      <c r="A108" t="s">
        <v>72</v>
      </c>
      <c r="B108">
        <f>B68*10000/B62</f>
        <v>0.14028037645464006</v>
      </c>
      <c r="C108">
        <f>C68*10000/C62</f>
        <v>0.21535301337853807</v>
      </c>
      <c r="D108">
        <f>D68*10000/D62</f>
        <v>0.13291114494430603</v>
      </c>
      <c r="E108">
        <f>E68*10000/E62</f>
        <v>0.1296077028078959</v>
      </c>
      <c r="F108">
        <f>F68*10000/F62</f>
        <v>0.04128928400004261</v>
      </c>
      <c r="G108">
        <f>AVERAGE(C108:E108)</f>
        <v>0.15929062037691333</v>
      </c>
      <c r="H108">
        <f>STDEV(C108:E108)</f>
        <v>0.048579544195974246</v>
      </c>
      <c r="I108">
        <f>(B108*B4+C108*C4+D108*D4+E108*E4+F108*F4)/SUM(B4:F4)</f>
        <v>0.14078593019436067</v>
      </c>
    </row>
    <row r="109" spans="1:9" ht="12.75">
      <c r="A109" t="s">
        <v>73</v>
      </c>
      <c r="B109">
        <f>B69*10000/B62</f>
        <v>-0.1860293329485614</v>
      </c>
      <c r="C109">
        <f>C69*10000/C62</f>
        <v>0.042513777969289956</v>
      </c>
      <c r="D109">
        <f>D69*10000/D62</f>
        <v>0.03969305763899883</v>
      </c>
      <c r="E109">
        <f>E69*10000/E62</f>
        <v>-0.020705461153769898</v>
      </c>
      <c r="F109">
        <f>F69*10000/F62</f>
        <v>0.04374943158628116</v>
      </c>
      <c r="G109">
        <f>AVERAGE(C109:E109)</f>
        <v>0.020500458151506296</v>
      </c>
      <c r="H109">
        <f>STDEV(C109:E109)</f>
        <v>0.03571323221356658</v>
      </c>
      <c r="I109">
        <f>(B109*B4+C109*C4+D109*D4+E109*E4+F109*F4)/SUM(B4:F4)</f>
        <v>-0.0062863403208211115</v>
      </c>
    </row>
    <row r="110" spans="1:11" ht="12.75">
      <c r="A110" t="s">
        <v>74</v>
      </c>
      <c r="B110">
        <f>B70*10000/B62</f>
        <v>-0.4198349763706087</v>
      </c>
      <c r="C110">
        <f>C70*10000/C62</f>
        <v>-0.1613311825204425</v>
      </c>
      <c r="D110">
        <f>D70*10000/D62</f>
        <v>-0.10757074836496917</v>
      </c>
      <c r="E110">
        <f>E70*10000/E62</f>
        <v>-0.13358508601925048</v>
      </c>
      <c r="F110">
        <f>F70*10000/F62</f>
        <v>-0.45698275696595686</v>
      </c>
      <c r="G110">
        <f>AVERAGE(C110:E110)</f>
        <v>-0.13416233896822072</v>
      </c>
      <c r="H110">
        <f>STDEV(C110:E110)</f>
        <v>0.02688486536829907</v>
      </c>
      <c r="I110">
        <f>(B110*B4+C110*C4+D110*D4+E110*E4+F110*F4)/SUM(B4:F4)</f>
        <v>-0.21863194078162024</v>
      </c>
      <c r="K110">
        <f>EXP(AVERAGE(K103:K107))</f>
        <v>0.01649030025833485</v>
      </c>
    </row>
    <row r="111" spans="1:9" ht="12.75">
      <c r="A111" t="s">
        <v>75</v>
      </c>
      <c r="B111">
        <f>B71*10000/B62</f>
        <v>0.06132900429775824</v>
      </c>
      <c r="C111">
        <f>C71*10000/C62</f>
        <v>-0.008887895380763825</v>
      </c>
      <c r="D111">
        <f>D71*10000/D62</f>
        <v>-0.013490828843707465</v>
      </c>
      <c r="E111">
        <f>E71*10000/E62</f>
        <v>0.003261043783958415</v>
      </c>
      <c r="F111">
        <f>F71*10000/F62</f>
        <v>0.005109196930625614</v>
      </c>
      <c r="G111">
        <f>AVERAGE(C111:E111)</f>
        <v>-0.006372560146837626</v>
      </c>
      <c r="H111">
        <f>STDEV(C111:E111)</f>
        <v>0.00865456484392244</v>
      </c>
      <c r="I111">
        <f>(B111*B4+C111*C4+D111*D4+E111*E4+F111*F4)/SUM(B4:F4)</f>
        <v>0.004960263954365487</v>
      </c>
    </row>
    <row r="112" spans="1:9" ht="12.75">
      <c r="A112" t="s">
        <v>76</v>
      </c>
      <c r="B112">
        <f>B72*10000/B62</f>
        <v>-0.04001774903698173</v>
      </c>
      <c r="C112">
        <f>C72*10000/C62</f>
        <v>-0.04001443818527259</v>
      </c>
      <c r="D112">
        <f>D72*10000/D62</f>
        <v>-0.03769898641337135</v>
      </c>
      <c r="E112">
        <f>E72*10000/E62</f>
        <v>-0.04980307557339723</v>
      </c>
      <c r="F112">
        <f>F72*10000/F62</f>
        <v>-0.06276863473384169</v>
      </c>
      <c r="G112">
        <f>AVERAGE(C112:E112)</f>
        <v>-0.04250550005734705</v>
      </c>
      <c r="H112">
        <f>STDEV(C112:E112)</f>
        <v>0.006425051403400735</v>
      </c>
      <c r="I112">
        <f>(B112*B4+C112*C4+D112*D4+E112*E4+F112*F4)/SUM(B4:F4)</f>
        <v>-0.04485141386754756</v>
      </c>
    </row>
    <row r="113" spans="1:9" ht="12.75">
      <c r="A113" t="s">
        <v>77</v>
      </c>
      <c r="B113">
        <f>B73*10000/B62</f>
        <v>0.004192477507013565</v>
      </c>
      <c r="C113">
        <f>C73*10000/C62</f>
        <v>0.018035564918282048</v>
      </c>
      <c r="D113">
        <f>D73*10000/D62</f>
        <v>0.027129424697576045</v>
      </c>
      <c r="E113">
        <f>E73*10000/E62</f>
        <v>0.02577145984421748</v>
      </c>
      <c r="F113">
        <f>F73*10000/F62</f>
        <v>-0.027599537191064526</v>
      </c>
      <c r="G113">
        <f>AVERAGE(C113:E113)</f>
        <v>0.023645483153358526</v>
      </c>
      <c r="H113">
        <f>STDEV(C113:E113)</f>
        <v>0.00490554829646208</v>
      </c>
      <c r="I113">
        <f>(B113*B4+C113*C4+D113*D4+E113*E4+F113*F4)/SUM(B4:F4)</f>
        <v>0.013984740737957028</v>
      </c>
    </row>
    <row r="114" spans="1:11" ht="12.75">
      <c r="A114" t="s">
        <v>78</v>
      </c>
      <c r="B114">
        <f>B74*10000/B62</f>
        <v>-0.20858441844211686</v>
      </c>
      <c r="C114">
        <f>C74*10000/C62</f>
        <v>-0.19671105640831874</v>
      </c>
      <c r="D114">
        <f>D74*10000/D62</f>
        <v>-0.20737958056827846</v>
      </c>
      <c r="E114">
        <f>E74*10000/E62</f>
        <v>-0.20791156038740904</v>
      </c>
      <c r="F114">
        <f>F74*10000/F62</f>
        <v>-0.1470777767761213</v>
      </c>
      <c r="G114">
        <f>AVERAGE(C114:E114)</f>
        <v>-0.20400073245466874</v>
      </c>
      <c r="H114">
        <f>STDEV(C114:E114)</f>
        <v>0.006318645683811006</v>
      </c>
      <c r="I114">
        <f>(B114*B4+C114*C4+D114*D4+E114*E4+F114*F4)/SUM(B4:F4)</f>
        <v>-0.19706069225973263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-0.004552447601694049</v>
      </c>
      <c r="C115">
        <f>C75*10000/C62</f>
        <v>0.0005501363727385429</v>
      </c>
      <c r="D115">
        <f>D75*10000/D62</f>
        <v>0.0006869030057754955</v>
      </c>
      <c r="E115">
        <f>E75*10000/E62</f>
        <v>0.0020199665008881376</v>
      </c>
      <c r="F115">
        <f>F75*10000/F62</f>
        <v>0.002897405872789521</v>
      </c>
      <c r="G115">
        <f>AVERAGE(C115:E115)</f>
        <v>0.001085668626467392</v>
      </c>
      <c r="H115">
        <f>STDEV(C115:E115)</f>
        <v>0.0008120102626127385</v>
      </c>
      <c r="I115">
        <f>(B115*B4+C115*C4+D115*D4+E115*E4+F115*F4)/SUM(B4:F4)</f>
        <v>0.000511469592038773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72.60021794008615</v>
      </c>
      <c r="C122">
        <f>C82*10000/C62</f>
        <v>25.01510496150912</v>
      </c>
      <c r="D122">
        <f>D82*10000/D62</f>
        <v>8.152180785165386</v>
      </c>
      <c r="E122">
        <f>E82*10000/E62</f>
        <v>-33.74845058803152</v>
      </c>
      <c r="F122">
        <f>F82*10000/F62</f>
        <v>-78.45304893499016</v>
      </c>
      <c r="G122">
        <f>AVERAGE(C122:E122)</f>
        <v>-0.19372161378566943</v>
      </c>
      <c r="H122">
        <f>STDEV(C122:E122)</f>
        <v>30.257716872652498</v>
      </c>
      <c r="I122">
        <f>(B122*B4+C122*C4+D122*D4+E122*E4+F122*F4)/SUM(B4:F4)</f>
        <v>-0.1059930779426818</v>
      </c>
    </row>
    <row r="123" spans="1:9" ht="12.75">
      <c r="A123" t="s">
        <v>82</v>
      </c>
      <c r="B123">
        <f>B83*10000/B62</f>
        <v>0.2907698708097671</v>
      </c>
      <c r="C123">
        <f>C83*10000/C62</f>
        <v>-0.44800025340913613</v>
      </c>
      <c r="D123">
        <f>D83*10000/D62</f>
        <v>0.4696327990471582</v>
      </c>
      <c r="E123">
        <f>E83*10000/E62</f>
        <v>0.5445854536603497</v>
      </c>
      <c r="F123">
        <f>F83*10000/F62</f>
        <v>4.444946773801435</v>
      </c>
      <c r="G123">
        <f>AVERAGE(C123:E123)</f>
        <v>0.18873933309945726</v>
      </c>
      <c r="H123">
        <f>STDEV(C123:E123)</f>
        <v>0.5527046687687214</v>
      </c>
      <c r="I123">
        <f>(B123*B4+C123*C4+D123*D4+E123*E4+F123*F4)/SUM(B4:F4)</f>
        <v>0.7718824186968973</v>
      </c>
    </row>
    <row r="124" spans="1:9" ht="12.75">
      <c r="A124" t="s">
        <v>83</v>
      </c>
      <c r="B124">
        <f>B84*10000/B62</f>
        <v>-2.8717439267010634</v>
      </c>
      <c r="C124">
        <f>C84*10000/C62</f>
        <v>1.5386250355259745</v>
      </c>
      <c r="D124">
        <f>D84*10000/D62</f>
        <v>1.3795708217203393</v>
      </c>
      <c r="E124">
        <f>E84*10000/E62</f>
        <v>2.004830782645749</v>
      </c>
      <c r="F124">
        <f>F84*10000/F62</f>
        <v>4.433959927327555</v>
      </c>
      <c r="G124">
        <f>AVERAGE(C124:E124)</f>
        <v>1.641008879964021</v>
      </c>
      <c r="H124">
        <f>STDEV(C124:E124)</f>
        <v>0.3249605258882182</v>
      </c>
      <c r="I124">
        <f>(B124*B4+C124*C4+D124*D4+E124*E4+F124*F4)/SUM(B4:F4)</f>
        <v>1.360809251804939</v>
      </c>
    </row>
    <row r="125" spans="1:9" ht="12.75">
      <c r="A125" t="s">
        <v>84</v>
      </c>
      <c r="B125">
        <f>B85*10000/B62</f>
        <v>-0.47523862822478297</v>
      </c>
      <c r="C125">
        <f>C85*10000/C62</f>
        <v>-0.7039518851724753</v>
      </c>
      <c r="D125">
        <f>D85*10000/D62</f>
        <v>0.15456732117977243</v>
      </c>
      <c r="E125">
        <f>E85*10000/E62</f>
        <v>-0.045194958107079075</v>
      </c>
      <c r="F125">
        <f>F85*10000/F62</f>
        <v>-1.2664325188290055</v>
      </c>
      <c r="G125">
        <f>AVERAGE(C125:E125)</f>
        <v>-0.19819317403326064</v>
      </c>
      <c r="H125">
        <f>STDEV(C125:E125)</f>
        <v>0.4492439732220892</v>
      </c>
      <c r="I125">
        <f>(B125*B4+C125*C4+D125*D4+E125*E4+F125*F4)/SUM(B4:F4)</f>
        <v>-0.38103278895495346</v>
      </c>
    </row>
    <row r="126" spans="1:9" ht="12.75">
      <c r="A126" t="s">
        <v>85</v>
      </c>
      <c r="B126">
        <f>B86*10000/B62</f>
        <v>0.9134084723363209</v>
      </c>
      <c r="C126">
        <f>C86*10000/C62</f>
        <v>0.29950613637179563</v>
      </c>
      <c r="D126">
        <f>D86*10000/D62</f>
        <v>0.3226705784378111</v>
      </c>
      <c r="E126">
        <f>E86*10000/E62</f>
        <v>0.22731279115327713</v>
      </c>
      <c r="F126">
        <f>F86*10000/F62</f>
        <v>1.0552972991421476</v>
      </c>
      <c r="G126">
        <f>AVERAGE(C126:E126)</f>
        <v>0.2831631686542946</v>
      </c>
      <c r="H126">
        <f>STDEV(C126:E126)</f>
        <v>0.04973526258412738</v>
      </c>
      <c r="I126">
        <f>(B126*B4+C126*C4+D126*D4+E126*E4+F126*F4)/SUM(B4:F4)</f>
        <v>0.47751750994070014</v>
      </c>
    </row>
    <row r="127" spans="1:9" ht="12.75">
      <c r="A127" t="s">
        <v>86</v>
      </c>
      <c r="B127">
        <f>B87*10000/B62</f>
        <v>0.11723748891836211</v>
      </c>
      <c r="C127">
        <f>C87*10000/C62</f>
        <v>0.16822743370431734</v>
      </c>
      <c r="D127">
        <f>D87*10000/D62</f>
        <v>0.007035674745216217</v>
      </c>
      <c r="E127">
        <f>E87*10000/E62</f>
        <v>0.34394574234752734</v>
      </c>
      <c r="F127">
        <f>F87*10000/F62</f>
        <v>0.28384132003186296</v>
      </c>
      <c r="G127">
        <f>AVERAGE(C127:E127)</f>
        <v>0.17306961693235365</v>
      </c>
      <c r="H127">
        <f>STDEV(C127:E127)</f>
        <v>0.16850722081489228</v>
      </c>
      <c r="I127">
        <f>(B127*B4+C127*C4+D127*D4+E127*E4+F127*F4)/SUM(B4:F4)</f>
        <v>0.17978200524414586</v>
      </c>
    </row>
    <row r="128" spans="1:9" ht="12.75">
      <c r="A128" t="s">
        <v>87</v>
      </c>
      <c r="B128">
        <f>B88*10000/B62</f>
        <v>-0.21621006399564338</v>
      </c>
      <c r="C128">
        <f>C88*10000/C62</f>
        <v>0.17663093606029567</v>
      </c>
      <c r="D128">
        <f>D88*10000/D62</f>
        <v>0.17739384907531858</v>
      </c>
      <c r="E128">
        <f>E88*10000/E62</f>
        <v>0.22852777826986856</v>
      </c>
      <c r="F128">
        <f>F88*10000/F62</f>
        <v>0.48424106704467396</v>
      </c>
      <c r="G128">
        <f>AVERAGE(C128:E128)</f>
        <v>0.19418418780182758</v>
      </c>
      <c r="H128">
        <f>STDEV(C128:E128)</f>
        <v>0.029744867855556373</v>
      </c>
      <c r="I128">
        <f>(B128*B4+C128*C4+D128*D4+E128*E4+F128*F4)/SUM(B4:F4)</f>
        <v>0.1735180621171111</v>
      </c>
    </row>
    <row r="129" spans="1:9" ht="12.75">
      <c r="A129" t="s">
        <v>88</v>
      </c>
      <c r="B129">
        <f>B89*10000/B62</f>
        <v>-0.05173923866765816</v>
      </c>
      <c r="C129">
        <f>C89*10000/C62</f>
        <v>-0.0010378980997268743</v>
      </c>
      <c r="D129">
        <f>D89*10000/D62</f>
        <v>0.03307602577450509</v>
      </c>
      <c r="E129">
        <f>E89*10000/E62</f>
        <v>-0.03140688059821029</v>
      </c>
      <c r="F129">
        <f>F89*10000/F62</f>
        <v>-0.10866444318142927</v>
      </c>
      <c r="G129">
        <f>AVERAGE(C129:E129)</f>
        <v>0.0002104156921893067</v>
      </c>
      <c r="H129">
        <f>STDEV(C129:E129)</f>
        <v>0.03225957251825279</v>
      </c>
      <c r="I129">
        <f>(B129*B4+C129*C4+D129*D4+E129*E4+F129*F4)/SUM(B4:F4)</f>
        <v>-0.021850583878507437</v>
      </c>
    </row>
    <row r="130" spans="1:9" ht="12.75">
      <c r="A130" t="s">
        <v>89</v>
      </c>
      <c r="B130">
        <f>B90*10000/B62</f>
        <v>0.1465822491613528</v>
      </c>
      <c r="C130">
        <f>C90*10000/C62</f>
        <v>0.09733732310775826</v>
      </c>
      <c r="D130">
        <f>D90*10000/D62</f>
        <v>0.057215732478565984</v>
      </c>
      <c r="E130">
        <f>E90*10000/E62</f>
        <v>0.07316253583500432</v>
      </c>
      <c r="F130">
        <f>F90*10000/F62</f>
        <v>0.2433919730776576</v>
      </c>
      <c r="G130">
        <f>AVERAGE(C130:E130)</f>
        <v>0.07590519714044286</v>
      </c>
      <c r="H130">
        <f>STDEV(C130:E130)</f>
        <v>0.020200919581330502</v>
      </c>
      <c r="I130">
        <f>(B130*B4+C130*C4+D130*D4+E130*E4+F130*F4)/SUM(B4:F4)</f>
        <v>0.10850768962558553</v>
      </c>
    </row>
    <row r="131" spans="1:9" ht="12.75">
      <c r="A131" t="s">
        <v>90</v>
      </c>
      <c r="B131">
        <f>B91*10000/B62</f>
        <v>-0.022689346347268782</v>
      </c>
      <c r="C131">
        <f>C91*10000/C62</f>
        <v>0.01842819566091717</v>
      </c>
      <c r="D131">
        <f>D91*10000/D62</f>
        <v>-0.0014171895518907275</v>
      </c>
      <c r="E131">
        <f>E91*10000/E62</f>
        <v>-0.008994926851957666</v>
      </c>
      <c r="F131">
        <f>F91*10000/F62</f>
        <v>0.019228233293691843</v>
      </c>
      <c r="G131">
        <f>AVERAGE(C131:E131)</f>
        <v>0.0026720264190229254</v>
      </c>
      <c r="H131">
        <f>STDEV(C131:E131)</f>
        <v>0.014161503364107115</v>
      </c>
      <c r="I131">
        <f>(B131*B4+C131*C4+D131*D4+E131*E4+F131*F4)/SUM(B4:F4)</f>
        <v>0.0012142731140413207</v>
      </c>
    </row>
    <row r="132" spans="1:9" ht="12.75">
      <c r="A132" t="s">
        <v>91</v>
      </c>
      <c r="B132">
        <f>B92*10000/B62</f>
        <v>0.001968927502839313</v>
      </c>
      <c r="C132">
        <f>C92*10000/C62</f>
        <v>0.03929768594125983</v>
      </c>
      <c r="D132">
        <f>D92*10000/D62</f>
        <v>0.0226435646701974</v>
      </c>
      <c r="E132">
        <f>E92*10000/E62</f>
        <v>0.030280019578029557</v>
      </c>
      <c r="F132">
        <f>F92*10000/F62</f>
        <v>0.06212393945706973</v>
      </c>
      <c r="G132">
        <f>AVERAGE(C132:E132)</f>
        <v>0.0307404233964956</v>
      </c>
      <c r="H132">
        <f>STDEV(C132:E132)</f>
        <v>0.008336601081067567</v>
      </c>
      <c r="I132">
        <f>(B132*B4+C132*C4+D132*D4+E132*E4+F132*F4)/SUM(B4:F4)</f>
        <v>0.03076846590480013</v>
      </c>
    </row>
    <row r="133" spans="1:9" ht="12.75">
      <c r="A133" t="s">
        <v>92</v>
      </c>
      <c r="B133">
        <f>B93*10000/B62</f>
        <v>0.10222292736275418</v>
      </c>
      <c r="C133">
        <f>C93*10000/C62</f>
        <v>0.11090488571328967</v>
      </c>
      <c r="D133">
        <f>D93*10000/D62</f>
        <v>0.10719765863728312</v>
      </c>
      <c r="E133">
        <f>E93*10000/E62</f>
        <v>0.12046865439465465</v>
      </c>
      <c r="F133">
        <f>F93*10000/F62</f>
        <v>0.07849583082389631</v>
      </c>
      <c r="G133">
        <f>AVERAGE(C133:E133)</f>
        <v>0.11285706624840915</v>
      </c>
      <c r="H133">
        <f>STDEV(C133:E133)</f>
        <v>0.0068474877677377</v>
      </c>
      <c r="I133">
        <f>(B133*B4+C133*C4+D133*D4+E133*E4+F133*F4)/SUM(B4:F4)</f>
        <v>0.10672828831860927</v>
      </c>
    </row>
    <row r="134" spans="1:9" ht="12.75">
      <c r="A134" t="s">
        <v>93</v>
      </c>
      <c r="B134">
        <f>B94*10000/B62</f>
        <v>-0.011878111033319734</v>
      </c>
      <c r="C134">
        <f>C94*10000/C62</f>
        <v>-0.0031474683806910287</v>
      </c>
      <c r="D134">
        <f>D94*10000/D62</f>
        <v>-0.005125722675013158</v>
      </c>
      <c r="E134">
        <f>E94*10000/E62</f>
        <v>0.0041676922898152766</v>
      </c>
      <c r="F134">
        <f>F94*10000/F62</f>
        <v>-0.029297776593091955</v>
      </c>
      <c r="G134">
        <f>AVERAGE(C134:E134)</f>
        <v>-0.0013684995886296368</v>
      </c>
      <c r="H134">
        <f>STDEV(C134:E134)</f>
        <v>0.004895450735067257</v>
      </c>
      <c r="I134">
        <f>(B134*B4+C134*C4+D134*D4+E134*E4+F134*F4)/SUM(B4:F4)</f>
        <v>-0.0066201828512525065</v>
      </c>
    </row>
    <row r="135" spans="1:9" ht="12.75">
      <c r="A135" t="s">
        <v>94</v>
      </c>
      <c r="B135">
        <f>B95*10000/B62</f>
        <v>-0.006288796347217237</v>
      </c>
      <c r="C135">
        <f>C95*10000/C62</f>
        <v>0.0012438776166714027</v>
      </c>
      <c r="D135">
        <f>D95*10000/D62</f>
        <v>0.004809054340327878</v>
      </c>
      <c r="E135">
        <f>E95*10000/E62</f>
        <v>-0.002006913491189409</v>
      </c>
      <c r="F135">
        <f>F95*10000/F62</f>
        <v>-0.0015222354914989366</v>
      </c>
      <c r="G135">
        <f>AVERAGE(C135:E135)</f>
        <v>0.001348672821936624</v>
      </c>
      <c r="H135">
        <f>STDEV(C135:E135)</f>
        <v>0.0034091921178417846</v>
      </c>
      <c r="I135">
        <f>(B135*B4+C135*C4+D135*D4+E135*E4+F135*F4)/SUM(B4:F4)</f>
        <v>-0.00014028359108950983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2005-02-25T09:11:45Z</cp:lastPrinted>
  <dcterms:created xsi:type="dcterms:W3CDTF">2005-02-25T09:11:45Z</dcterms:created>
  <dcterms:modified xsi:type="dcterms:W3CDTF">2005-02-25T12:16:49Z</dcterms:modified>
  <cp:category/>
  <cp:version/>
  <cp:contentType/>
  <cp:contentStatus/>
</cp:coreProperties>
</file>