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<sst xmlns="http://schemas.openxmlformats.org/spreadsheetml/2006/main" count="204" uniqueCount="98">
  <si>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28/02/2005       14:01:35</t>
  </si>
  <si>
    <t>LISSNER</t>
  </si>
  <si>
    <t>HCMQAP503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</si>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</sst>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897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-0.00227</v>
      </c>
      <c r="C4" s="12">
        <v>-0.003759</v>
      </c>
      <c r="D4" s="12">
        <v>-0.003757</v>
      </c>
      <c r="E4" s="12">
        <v>-0.003758</v>
      </c>
      <c r="F4" s="24">
        <v>-0.002081</v>
      </c>
      <c r="G4" s="34">
        <v>-0.011717</v>
      </c>
    </row>
    <row r="5" spans="1:7" ht="12.75" thickBot="1">
      <c r="A5" s="44" t="s">
        <v>13</v>
      </c>
      <c r="B5" s="45">
        <v>2.992413</v>
      </c>
      <c r="C5" s="46">
        <v>1.6612</v>
      </c>
      <c r="D5" s="46">
        <v>-0.197888</v>
      </c>
      <c r="E5" s="46">
        <v>-1.364539</v>
      </c>
      <c r="F5" s="47">
        <v>-3.570772</v>
      </c>
      <c r="G5" s="48">
        <v>6.555755</v>
      </c>
    </row>
    <row r="6" spans="1:7" ht="12.75" thickTop="1">
      <c r="A6" s="6" t="s">
        <v>14</v>
      </c>
      <c r="B6" s="39">
        <v>-124.6931</v>
      </c>
      <c r="C6" s="40">
        <v>148.1229</v>
      </c>
      <c r="D6" s="40">
        <v>-78.15691</v>
      </c>
      <c r="E6" s="40">
        <v>114.6348</v>
      </c>
      <c r="F6" s="41">
        <v>-197.4039</v>
      </c>
      <c r="G6" s="42">
        <v>0.01382871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-1.841137</v>
      </c>
      <c r="C8" s="13">
        <v>-2.928992</v>
      </c>
      <c r="D8" s="13">
        <v>-0.5952554</v>
      </c>
      <c r="E8" s="13">
        <v>-1.750867</v>
      </c>
      <c r="F8" s="25">
        <v>-5.610724</v>
      </c>
      <c r="G8" s="35">
        <v>-2.283494</v>
      </c>
    </row>
    <row r="9" spans="1:7" ht="12">
      <c r="A9" s="20" t="s">
        <v>17</v>
      </c>
      <c r="B9" s="29">
        <v>0.275175</v>
      </c>
      <c r="C9" s="13">
        <v>0.1891097</v>
      </c>
      <c r="D9" s="13">
        <v>-0.1047933</v>
      </c>
      <c r="E9" s="13">
        <v>-0.1192963</v>
      </c>
      <c r="F9" s="25">
        <v>-1.720252</v>
      </c>
      <c r="G9" s="35">
        <v>-0.1976475</v>
      </c>
    </row>
    <row r="10" spans="1:7" ht="12">
      <c r="A10" s="20" t="s">
        <v>18</v>
      </c>
      <c r="B10" s="29">
        <v>0.9711119</v>
      </c>
      <c r="C10" s="13">
        <v>1.180424</v>
      </c>
      <c r="D10" s="13">
        <v>0.1299788</v>
      </c>
      <c r="E10" s="13">
        <v>1.208317</v>
      </c>
      <c r="F10" s="25">
        <v>-0.5755189</v>
      </c>
      <c r="G10" s="35">
        <v>0.6704025</v>
      </c>
    </row>
    <row r="11" spans="1:7" ht="12">
      <c r="A11" s="21" t="s">
        <v>19</v>
      </c>
      <c r="B11" s="31">
        <v>1.644076</v>
      </c>
      <c r="C11" s="15">
        <v>0.8076696</v>
      </c>
      <c r="D11" s="15">
        <v>1.815844</v>
      </c>
      <c r="E11" s="15">
        <v>0.4375409</v>
      </c>
      <c r="F11" s="27">
        <v>12.86978</v>
      </c>
      <c r="G11" s="37">
        <v>2.68886</v>
      </c>
    </row>
    <row r="12" spans="1:7" ht="12">
      <c r="A12" s="20" t="s">
        <v>20</v>
      </c>
      <c r="B12" s="29">
        <v>0.08169897</v>
      </c>
      <c r="C12" s="13">
        <v>0.1886352</v>
      </c>
      <c r="D12" s="13">
        <v>0.05970636</v>
      </c>
      <c r="E12" s="13">
        <v>0.3056841</v>
      </c>
      <c r="F12" s="25">
        <v>-0.3427349</v>
      </c>
      <c r="G12" s="35">
        <v>0.09948769</v>
      </c>
    </row>
    <row r="13" spans="1:7" ht="12">
      <c r="A13" s="20" t="s">
        <v>21</v>
      </c>
      <c r="B13" s="29">
        <v>-0.004890198</v>
      </c>
      <c r="C13" s="13">
        <v>0.01365604</v>
      </c>
      <c r="D13" s="13">
        <v>-0.06277176</v>
      </c>
      <c r="E13" s="13">
        <v>-0.08482887</v>
      </c>
      <c r="F13" s="25">
        <v>-0.1019686</v>
      </c>
      <c r="G13" s="35">
        <v>-0.04647505</v>
      </c>
    </row>
    <row r="14" spans="1:7" ht="12">
      <c r="A14" s="20" t="s">
        <v>22</v>
      </c>
      <c r="B14" s="29">
        <v>0.02961551</v>
      </c>
      <c r="C14" s="13">
        <v>-0.09327983</v>
      </c>
      <c r="D14" s="13">
        <v>-0.0275565</v>
      </c>
      <c r="E14" s="13">
        <v>-0.02643839</v>
      </c>
      <c r="F14" s="25">
        <v>0.1189059</v>
      </c>
      <c r="G14" s="35">
        <v>-0.01528168</v>
      </c>
    </row>
    <row r="15" spans="1:7" ht="12">
      <c r="A15" s="21" t="s">
        <v>23</v>
      </c>
      <c r="B15" s="31">
        <v>-0.398453</v>
      </c>
      <c r="C15" s="15">
        <v>-0.2051437</v>
      </c>
      <c r="D15" s="15">
        <v>-0.100029</v>
      </c>
      <c r="E15" s="15">
        <v>-0.1528017</v>
      </c>
      <c r="F15" s="27">
        <v>-0.4662419</v>
      </c>
      <c r="G15" s="37">
        <v>-0.2301428</v>
      </c>
    </row>
    <row r="16" spans="1:7" ht="12">
      <c r="A16" s="20" t="s">
        <v>24</v>
      </c>
      <c r="B16" s="29">
        <v>0.02731804</v>
      </c>
      <c r="C16" s="13">
        <v>0.07680548</v>
      </c>
      <c r="D16" s="13">
        <v>0.03041118</v>
      </c>
      <c r="E16" s="13">
        <v>0.02626635</v>
      </c>
      <c r="F16" s="25">
        <v>-0.03141348</v>
      </c>
      <c r="G16" s="35">
        <v>0.03189425</v>
      </c>
    </row>
    <row r="17" spans="1:7" ht="12">
      <c r="A17" s="20" t="s">
        <v>25</v>
      </c>
      <c r="B17" s="29">
        <v>-0.03656469</v>
      </c>
      <c r="C17" s="13">
        <v>-0.0400855</v>
      </c>
      <c r="D17" s="13">
        <v>-0.02722561</v>
      </c>
      <c r="E17" s="13">
        <v>-0.04475692</v>
      </c>
      <c r="F17" s="25">
        <v>-0.01218148</v>
      </c>
      <c r="G17" s="35">
        <v>-0.03388459</v>
      </c>
    </row>
    <row r="18" spans="1:7" ht="12">
      <c r="A18" s="20" t="s">
        <v>26</v>
      </c>
      <c r="B18" s="29">
        <v>0.02852068</v>
      </c>
      <c r="C18" s="13">
        <v>-0.03707074</v>
      </c>
      <c r="D18" s="13">
        <v>0.03949563</v>
      </c>
      <c r="E18" s="13">
        <v>-0.01891335</v>
      </c>
      <c r="F18" s="25">
        <v>0.01207333</v>
      </c>
      <c r="G18" s="35">
        <v>0.001757474</v>
      </c>
    </row>
    <row r="19" spans="1:7" ht="12">
      <c r="A19" s="21" t="s">
        <v>27</v>
      </c>
      <c r="B19" s="31">
        <v>-0.1994433</v>
      </c>
      <c r="C19" s="15">
        <v>-0.1873996</v>
      </c>
      <c r="D19" s="15">
        <v>-0.2076162</v>
      </c>
      <c r="E19" s="15">
        <v>-0.1887564</v>
      </c>
      <c r="F19" s="27">
        <v>-0.1409321</v>
      </c>
      <c r="G19" s="37">
        <v>-0.1881466</v>
      </c>
    </row>
    <row r="20" spans="1:7" ht="12.75" thickBot="1">
      <c r="A20" s="44" t="s">
        <v>28</v>
      </c>
      <c r="B20" s="45">
        <v>-0.003313995</v>
      </c>
      <c r="C20" s="46">
        <v>-0.003358373</v>
      </c>
      <c r="D20" s="46">
        <v>-0.005019766</v>
      </c>
      <c r="E20" s="46">
        <v>-0.005608137</v>
      </c>
      <c r="F20" s="47">
        <v>-0.0004926754</v>
      </c>
      <c r="G20" s="48">
        <v>-0.003909918</v>
      </c>
    </row>
    <row r="21" spans="1:7" ht="12.75" thickTop="1">
      <c r="A21" s="6" t="s">
        <v>29</v>
      </c>
      <c r="B21" s="39">
        <v>-112.122</v>
      </c>
      <c r="C21" s="40">
        <v>48.76362</v>
      </c>
      <c r="D21" s="40">
        <v>-60.15939</v>
      </c>
      <c r="E21" s="40">
        <v>45.36584</v>
      </c>
      <c r="F21" s="41">
        <v>61.00079</v>
      </c>
      <c r="G21" s="43">
        <v>0.01356867</v>
      </c>
    </row>
    <row r="22" spans="1:7" ht="12">
      <c r="A22" s="20" t="s">
        <v>30</v>
      </c>
      <c r="B22" s="29">
        <v>59.84897</v>
      </c>
      <c r="C22" s="13">
        <v>33.22412</v>
      </c>
      <c r="D22" s="13">
        <v>-3.957763</v>
      </c>
      <c r="E22" s="13">
        <v>-27.29084</v>
      </c>
      <c r="F22" s="25">
        <v>-71.41665</v>
      </c>
      <c r="G22" s="36">
        <v>0</v>
      </c>
    </row>
    <row r="23" spans="1:7" ht="12">
      <c r="A23" s="20" t="s">
        <v>31</v>
      </c>
      <c r="B23" s="29">
        <v>-0.596192</v>
      </c>
      <c r="C23" s="13">
        <v>-1.095782</v>
      </c>
      <c r="D23" s="13">
        <v>-3.980689</v>
      </c>
      <c r="E23" s="13">
        <v>-4.23484</v>
      </c>
      <c r="F23" s="25">
        <v>3.936273</v>
      </c>
      <c r="G23" s="35">
        <v>-1.801865</v>
      </c>
    </row>
    <row r="24" spans="1:7" ht="12">
      <c r="A24" s="20" t="s">
        <v>32</v>
      </c>
      <c r="B24" s="29">
        <v>0.851904</v>
      </c>
      <c r="C24" s="13">
        <v>-0.1467981</v>
      </c>
      <c r="D24" s="13">
        <v>0.6490617</v>
      </c>
      <c r="E24" s="13">
        <v>4.40302</v>
      </c>
      <c r="F24" s="25">
        <v>6.450281</v>
      </c>
      <c r="G24" s="35">
        <v>2.162482</v>
      </c>
    </row>
    <row r="25" spans="1:7" ht="12">
      <c r="A25" s="20" t="s">
        <v>33</v>
      </c>
      <c r="B25" s="29">
        <v>-0.701606</v>
      </c>
      <c r="C25" s="13">
        <v>-0.3250123</v>
      </c>
      <c r="D25" s="13">
        <v>-1.093907</v>
      </c>
      <c r="E25" s="13">
        <v>-1.514309</v>
      </c>
      <c r="F25" s="25">
        <v>-1.886735</v>
      </c>
      <c r="G25" s="35">
        <v>-1.058564</v>
      </c>
    </row>
    <row r="26" spans="1:7" ht="12">
      <c r="A26" s="21" t="s">
        <v>34</v>
      </c>
      <c r="B26" s="31">
        <v>0.3717452</v>
      </c>
      <c r="C26" s="15">
        <v>0.05633948</v>
      </c>
      <c r="D26" s="15">
        <v>-0.07602663</v>
      </c>
      <c r="E26" s="15">
        <v>-0.2299721</v>
      </c>
      <c r="F26" s="27">
        <v>0.9754587</v>
      </c>
      <c r="G26" s="37">
        <v>0.1241414</v>
      </c>
    </row>
    <row r="27" spans="1:7" ht="12">
      <c r="A27" s="20" t="s">
        <v>35</v>
      </c>
      <c r="B27" s="29">
        <v>0.2045577</v>
      </c>
      <c r="C27" s="13">
        <v>-0.05450967</v>
      </c>
      <c r="D27" s="13">
        <v>-0.2329315</v>
      </c>
      <c r="E27" s="13">
        <v>0.08412827</v>
      </c>
      <c r="F27" s="25">
        <v>0.2857903</v>
      </c>
      <c r="G27" s="35">
        <v>0.01889998</v>
      </c>
    </row>
    <row r="28" spans="1:7" ht="12">
      <c r="A28" s="20" t="s">
        <v>36</v>
      </c>
      <c r="B28" s="29">
        <v>-0.3419154</v>
      </c>
      <c r="C28" s="13">
        <v>-0.4841309</v>
      </c>
      <c r="D28" s="13">
        <v>-0.3206766</v>
      </c>
      <c r="E28" s="13">
        <v>-0.06743925</v>
      </c>
      <c r="F28" s="25">
        <v>0.5601213</v>
      </c>
      <c r="G28" s="35">
        <v>-0.1848903</v>
      </c>
    </row>
    <row r="29" spans="1:7" ht="12">
      <c r="A29" s="20" t="s">
        <v>37</v>
      </c>
      <c r="B29" s="29">
        <v>-0.126909</v>
      </c>
      <c r="C29" s="13">
        <v>-0.01087218</v>
      </c>
      <c r="D29" s="13">
        <v>-0.007824183</v>
      </c>
      <c r="E29" s="13">
        <v>-0.05004272</v>
      </c>
      <c r="F29" s="25">
        <v>-0.1562073</v>
      </c>
      <c r="G29" s="35">
        <v>-0.05577426</v>
      </c>
    </row>
    <row r="30" spans="1:7" ht="12">
      <c r="A30" s="21" t="s">
        <v>38</v>
      </c>
      <c r="B30" s="31">
        <v>0.0887168</v>
      </c>
      <c r="C30" s="15">
        <v>0.04818839</v>
      </c>
      <c r="D30" s="15">
        <v>-0.003616375</v>
      </c>
      <c r="E30" s="15">
        <v>0.03043822</v>
      </c>
      <c r="F30" s="27">
        <v>0.184652</v>
      </c>
      <c r="G30" s="37">
        <v>0.05548462</v>
      </c>
    </row>
    <row r="31" spans="1:7" ht="12">
      <c r="A31" s="20" t="s">
        <v>39</v>
      </c>
      <c r="B31" s="29">
        <v>-0.006687433</v>
      </c>
      <c r="C31" s="13">
        <v>-0.01916096</v>
      </c>
      <c r="D31" s="13">
        <v>0.01281109</v>
      </c>
      <c r="E31" s="13">
        <v>0.007746754</v>
      </c>
      <c r="F31" s="25">
        <v>-0.01000657</v>
      </c>
      <c r="G31" s="35">
        <v>-0.00196455</v>
      </c>
    </row>
    <row r="32" spans="1:7" ht="12">
      <c r="A32" s="20" t="s">
        <v>40</v>
      </c>
      <c r="B32" s="29">
        <v>-0.02275919</v>
      </c>
      <c r="C32" s="13">
        <v>-0.05153204</v>
      </c>
      <c r="D32" s="13">
        <v>-0.04619221</v>
      </c>
      <c r="E32" s="13">
        <v>-0.02353905</v>
      </c>
      <c r="F32" s="25">
        <v>0.0612913</v>
      </c>
      <c r="G32" s="35">
        <v>-0.02431754</v>
      </c>
    </row>
    <row r="33" spans="1:7" ht="12">
      <c r="A33" s="20" t="s">
        <v>41</v>
      </c>
      <c r="B33" s="29">
        <v>0.1310557</v>
      </c>
      <c r="C33" s="13">
        <v>0.08800985</v>
      </c>
      <c r="D33" s="13">
        <v>0.1230372</v>
      </c>
      <c r="E33" s="13">
        <v>0.1006868</v>
      </c>
      <c r="F33" s="25">
        <v>0.05176202</v>
      </c>
      <c r="G33" s="35">
        <v>0.1009077</v>
      </c>
    </row>
    <row r="34" spans="1:7" ht="12">
      <c r="A34" s="21" t="s">
        <v>42</v>
      </c>
      <c r="B34" s="31">
        <v>-0.01106745</v>
      </c>
      <c r="C34" s="15">
        <v>-0.007769545</v>
      </c>
      <c r="D34" s="15">
        <v>-0.007404238</v>
      </c>
      <c r="E34" s="15">
        <v>0.002041598</v>
      </c>
      <c r="F34" s="27">
        <v>-0.0241309</v>
      </c>
      <c r="G34" s="37">
        <v>-0.008024415</v>
      </c>
    </row>
    <row r="35" spans="1:7" ht="12.75" thickBot="1">
      <c r="A35" s="22" t="s">
        <v>43</v>
      </c>
      <c r="B35" s="32">
        <v>-0.006438986</v>
      </c>
      <c r="C35" s="16">
        <v>-0.0004381873</v>
      </c>
      <c r="D35" s="16">
        <v>-0.001130707</v>
      </c>
      <c r="E35" s="16">
        <v>-0.006108392</v>
      </c>
      <c r="F35" s="28">
        <v>-0.007718121</v>
      </c>
      <c r="G35" s="38">
        <v>-0.003810709</v>
      </c>
    </row>
    <row r="36" spans="1:7" ht="12">
      <c r="A36" s="4" t="s">
        <v>44</v>
      </c>
      <c r="B36" s="3">
        <v>19.67773</v>
      </c>
      <c r="C36" s="3">
        <v>19.68079</v>
      </c>
      <c r="D36" s="3">
        <v>19.69299</v>
      </c>
      <c r="E36" s="3">
        <v>19.69299</v>
      </c>
      <c r="F36" s="3">
        <v>19.70825</v>
      </c>
      <c r="G36" s="3"/>
    </row>
    <row r="37" spans="1:6" ht="12">
      <c r="A37" s="4" t="s">
        <v>45</v>
      </c>
      <c r="B37" s="2">
        <v>0.4069011</v>
      </c>
      <c r="C37" s="2">
        <v>0.394694</v>
      </c>
      <c r="D37" s="2">
        <v>0.3911336</v>
      </c>
      <c r="E37" s="2">
        <v>0.390625</v>
      </c>
      <c r="F37" s="2">
        <v>0.3911336</v>
      </c>
    </row>
    <row r="38" spans="1:7" ht="12">
      <c r="A38" s="4" t="s">
        <v>53</v>
      </c>
      <c r="B38" s="2">
        <v>0.0002131113</v>
      </c>
      <c r="C38" s="2">
        <v>-0.0002520815</v>
      </c>
      <c r="D38" s="2">
        <v>0.0001328262</v>
      </c>
      <c r="E38" s="2">
        <v>-0.0001946672</v>
      </c>
      <c r="F38" s="2">
        <v>0.0003363101</v>
      </c>
      <c r="G38" s="2">
        <v>0.0002612354</v>
      </c>
    </row>
    <row r="39" spans="1:7" ht="12.75" thickBot="1">
      <c r="A39" s="4" t="s">
        <v>54</v>
      </c>
      <c r="B39" s="2">
        <v>0.0001893319</v>
      </c>
      <c r="C39" s="2">
        <v>-8.206064E-05</v>
      </c>
      <c r="D39" s="2">
        <v>0.0001023235</v>
      </c>
      <c r="E39" s="2">
        <v>-7.765319E-05</v>
      </c>
      <c r="F39" s="2">
        <v>-0.0001012995</v>
      </c>
      <c r="G39" s="2">
        <v>0.0009657718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3.117911</v>
      </c>
      <c r="F40" s="17" t="s">
        <v>48</v>
      </c>
      <c r="G40" s="8">
        <v>55.117292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0.003759</v>
      </c>
      <c r="D4">
        <v>0.003757</v>
      </c>
      <c r="E4">
        <v>0.003758</v>
      </c>
      <c r="F4">
        <v>0.002081</v>
      </c>
      <c r="G4">
        <v>0.011717</v>
      </c>
    </row>
    <row r="5" spans="1:7" ht="12.75">
      <c r="A5" t="s">
        <v>13</v>
      </c>
      <c r="B5">
        <v>2.992413</v>
      </c>
      <c r="C5">
        <v>1.6612</v>
      </c>
      <c r="D5">
        <v>-0.197888</v>
      </c>
      <c r="E5">
        <v>-1.364539</v>
      </c>
      <c r="F5">
        <v>-3.570772</v>
      </c>
      <c r="G5">
        <v>6.555755</v>
      </c>
    </row>
    <row r="6" spans="1:7" ht="12.75">
      <c r="A6" t="s">
        <v>14</v>
      </c>
      <c r="B6" s="49">
        <v>-124.6931</v>
      </c>
      <c r="C6" s="49">
        <v>148.1229</v>
      </c>
      <c r="D6" s="49">
        <v>-78.15691</v>
      </c>
      <c r="E6" s="49">
        <v>114.6348</v>
      </c>
      <c r="F6" s="49">
        <v>-197.4039</v>
      </c>
      <c r="G6" s="49">
        <v>0.01382871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-1.841137</v>
      </c>
      <c r="C8" s="49">
        <v>-2.928992</v>
      </c>
      <c r="D8" s="49">
        <v>-0.5952554</v>
      </c>
      <c r="E8" s="49">
        <v>-1.750867</v>
      </c>
      <c r="F8" s="49">
        <v>-5.610724</v>
      </c>
      <c r="G8" s="49">
        <v>-2.283494</v>
      </c>
    </row>
    <row r="9" spans="1:7" ht="12.75">
      <c r="A9" t="s">
        <v>17</v>
      </c>
      <c r="B9" s="49">
        <v>0.275175</v>
      </c>
      <c r="C9" s="49">
        <v>0.1891097</v>
      </c>
      <c r="D9" s="49">
        <v>-0.1047933</v>
      </c>
      <c r="E9" s="49">
        <v>-0.1192963</v>
      </c>
      <c r="F9" s="49">
        <v>-1.720252</v>
      </c>
      <c r="G9" s="49">
        <v>-0.1976475</v>
      </c>
    </row>
    <row r="10" spans="1:7" ht="12.75">
      <c r="A10" t="s">
        <v>18</v>
      </c>
      <c r="B10" s="49">
        <v>0.9711119</v>
      </c>
      <c r="C10" s="49">
        <v>1.180424</v>
      </c>
      <c r="D10" s="49">
        <v>0.1299788</v>
      </c>
      <c r="E10" s="49">
        <v>1.208317</v>
      </c>
      <c r="F10" s="49">
        <v>-0.5755189</v>
      </c>
      <c r="G10" s="49">
        <v>0.6704025</v>
      </c>
    </row>
    <row r="11" spans="1:7" ht="12.75">
      <c r="A11" t="s">
        <v>19</v>
      </c>
      <c r="B11" s="49">
        <v>1.644076</v>
      </c>
      <c r="C11" s="49">
        <v>0.8076696</v>
      </c>
      <c r="D11" s="49">
        <v>1.815844</v>
      </c>
      <c r="E11" s="49">
        <v>0.4375409</v>
      </c>
      <c r="F11" s="49">
        <v>12.86978</v>
      </c>
      <c r="G11" s="49">
        <v>2.68886</v>
      </c>
    </row>
    <row r="12" spans="1:7" ht="12.75">
      <c r="A12" t="s">
        <v>20</v>
      </c>
      <c r="B12" s="49">
        <v>0.08169897</v>
      </c>
      <c r="C12" s="49">
        <v>0.1886352</v>
      </c>
      <c r="D12" s="49">
        <v>0.05970636</v>
      </c>
      <c r="E12" s="49">
        <v>0.3056841</v>
      </c>
      <c r="F12" s="49">
        <v>-0.3427349</v>
      </c>
      <c r="G12" s="49">
        <v>0.09948769</v>
      </c>
    </row>
    <row r="13" spans="1:7" ht="12.75">
      <c r="A13" t="s">
        <v>21</v>
      </c>
      <c r="B13" s="49">
        <v>-0.004890198</v>
      </c>
      <c r="C13" s="49">
        <v>0.01365604</v>
      </c>
      <c r="D13" s="49">
        <v>-0.06277176</v>
      </c>
      <c r="E13" s="49">
        <v>-0.08482887</v>
      </c>
      <c r="F13" s="49">
        <v>-0.1019686</v>
      </c>
      <c r="G13" s="49">
        <v>-0.04647505</v>
      </c>
    </row>
    <row r="14" spans="1:7" ht="12.75">
      <c r="A14" t="s">
        <v>22</v>
      </c>
      <c r="B14" s="49">
        <v>0.02961551</v>
      </c>
      <c r="C14" s="49">
        <v>-0.09327983</v>
      </c>
      <c r="D14" s="49">
        <v>-0.0275565</v>
      </c>
      <c r="E14" s="49">
        <v>-0.02643839</v>
      </c>
      <c r="F14" s="49">
        <v>0.1189059</v>
      </c>
      <c r="G14" s="49">
        <v>-0.01528168</v>
      </c>
    </row>
    <row r="15" spans="1:7" ht="12.75">
      <c r="A15" t="s">
        <v>23</v>
      </c>
      <c r="B15" s="49">
        <v>-0.398453</v>
      </c>
      <c r="C15" s="49">
        <v>-0.2051437</v>
      </c>
      <c r="D15" s="49">
        <v>-0.100029</v>
      </c>
      <c r="E15" s="49">
        <v>-0.1528017</v>
      </c>
      <c r="F15" s="49">
        <v>-0.4662419</v>
      </c>
      <c r="G15" s="49">
        <v>-0.2301428</v>
      </c>
    </row>
    <row r="16" spans="1:7" ht="12.75">
      <c r="A16" t="s">
        <v>24</v>
      </c>
      <c r="B16" s="49">
        <v>0.02731804</v>
      </c>
      <c r="C16" s="49">
        <v>0.07680548</v>
      </c>
      <c r="D16" s="49">
        <v>0.03041118</v>
      </c>
      <c r="E16" s="49">
        <v>0.02626635</v>
      </c>
      <c r="F16" s="49">
        <v>-0.03141348</v>
      </c>
      <c r="G16" s="49">
        <v>0.03189425</v>
      </c>
    </row>
    <row r="17" spans="1:7" ht="12.75">
      <c r="A17" t="s">
        <v>25</v>
      </c>
      <c r="B17" s="49">
        <v>-0.03656469</v>
      </c>
      <c r="C17" s="49">
        <v>-0.0400855</v>
      </c>
      <c r="D17" s="49">
        <v>-0.02722561</v>
      </c>
      <c r="E17" s="49">
        <v>-0.04475692</v>
      </c>
      <c r="F17" s="49">
        <v>-0.01218148</v>
      </c>
      <c r="G17" s="49">
        <v>-0.03388459</v>
      </c>
    </row>
    <row r="18" spans="1:7" ht="12.75">
      <c r="A18" t="s">
        <v>26</v>
      </c>
      <c r="B18" s="49">
        <v>0.02852068</v>
      </c>
      <c r="C18" s="49">
        <v>-0.03707074</v>
      </c>
      <c r="D18" s="49">
        <v>0.03949563</v>
      </c>
      <c r="E18" s="49">
        <v>-0.01891335</v>
      </c>
      <c r="F18" s="49">
        <v>0.01207333</v>
      </c>
      <c r="G18" s="49">
        <v>0.001757474</v>
      </c>
    </row>
    <row r="19" spans="1:7" ht="12.75">
      <c r="A19" t="s">
        <v>27</v>
      </c>
      <c r="B19" s="49">
        <v>-0.1994433</v>
      </c>
      <c r="C19" s="49">
        <v>-0.1873996</v>
      </c>
      <c r="D19" s="49">
        <v>-0.2076162</v>
      </c>
      <c r="E19" s="49">
        <v>-0.1887564</v>
      </c>
      <c r="F19" s="49">
        <v>-0.1409321</v>
      </c>
      <c r="G19" s="49">
        <v>-0.1881466</v>
      </c>
    </row>
    <row r="20" spans="1:7" ht="12.75">
      <c r="A20" t="s">
        <v>28</v>
      </c>
      <c r="B20" s="49">
        <v>-0.003313995</v>
      </c>
      <c r="C20" s="49">
        <v>-0.003358373</v>
      </c>
      <c r="D20" s="49">
        <v>-0.005019766</v>
      </c>
      <c r="E20" s="49">
        <v>-0.005608137</v>
      </c>
      <c r="F20" s="49">
        <v>-0.0004926754</v>
      </c>
      <c r="G20" s="49">
        <v>-0.003909918</v>
      </c>
    </row>
    <row r="21" spans="1:7" ht="12.75">
      <c r="A21" t="s">
        <v>29</v>
      </c>
      <c r="B21" s="49">
        <v>-112.122</v>
      </c>
      <c r="C21" s="49">
        <v>48.76362</v>
      </c>
      <c r="D21" s="49">
        <v>-60.15939</v>
      </c>
      <c r="E21" s="49">
        <v>45.36584</v>
      </c>
      <c r="F21" s="49">
        <v>61.00079</v>
      </c>
      <c r="G21" s="49">
        <v>0.01356867</v>
      </c>
    </row>
    <row r="22" spans="1:7" ht="12.75">
      <c r="A22" t="s">
        <v>30</v>
      </c>
      <c r="B22" s="49">
        <v>59.84897</v>
      </c>
      <c r="C22" s="49">
        <v>33.22412</v>
      </c>
      <c r="D22" s="49">
        <v>-3.957763</v>
      </c>
      <c r="E22" s="49">
        <v>-27.29084</v>
      </c>
      <c r="F22" s="49">
        <v>-71.41665</v>
      </c>
      <c r="G22" s="49">
        <v>0</v>
      </c>
    </row>
    <row r="23" spans="1:7" ht="12.75">
      <c r="A23" t="s">
        <v>31</v>
      </c>
      <c r="B23" s="49">
        <v>-0.596192</v>
      </c>
      <c r="C23" s="49">
        <v>-1.095782</v>
      </c>
      <c r="D23" s="49">
        <v>-3.980689</v>
      </c>
      <c r="E23" s="49">
        <v>-4.23484</v>
      </c>
      <c r="F23" s="49">
        <v>3.936273</v>
      </c>
      <c r="G23" s="49">
        <v>-1.801865</v>
      </c>
    </row>
    <row r="24" spans="1:7" ht="12.75">
      <c r="A24" t="s">
        <v>32</v>
      </c>
      <c r="B24" s="49">
        <v>0.851904</v>
      </c>
      <c r="C24" s="49">
        <v>-0.1467981</v>
      </c>
      <c r="D24" s="49">
        <v>0.6490617</v>
      </c>
      <c r="E24" s="49">
        <v>4.40302</v>
      </c>
      <c r="F24" s="49">
        <v>6.450281</v>
      </c>
      <c r="G24" s="49">
        <v>2.162482</v>
      </c>
    </row>
    <row r="25" spans="1:7" ht="12.75">
      <c r="A25" t="s">
        <v>33</v>
      </c>
      <c r="B25" s="49">
        <v>-0.701606</v>
      </c>
      <c r="C25" s="49">
        <v>-0.3250123</v>
      </c>
      <c r="D25" s="49">
        <v>-1.093907</v>
      </c>
      <c r="E25" s="49">
        <v>-1.514309</v>
      </c>
      <c r="F25" s="49">
        <v>-1.886735</v>
      </c>
      <c r="G25" s="49">
        <v>-1.058564</v>
      </c>
    </row>
    <row r="26" spans="1:7" ht="12.75">
      <c r="A26" t="s">
        <v>34</v>
      </c>
      <c r="B26" s="49">
        <v>0.3717452</v>
      </c>
      <c r="C26" s="49">
        <v>0.05633948</v>
      </c>
      <c r="D26" s="49">
        <v>-0.07602663</v>
      </c>
      <c r="E26" s="49">
        <v>-0.2299721</v>
      </c>
      <c r="F26" s="49">
        <v>0.9754587</v>
      </c>
      <c r="G26" s="49">
        <v>0.1241414</v>
      </c>
    </row>
    <row r="27" spans="1:7" ht="12.75">
      <c r="A27" t="s">
        <v>35</v>
      </c>
      <c r="B27" s="49">
        <v>0.2045577</v>
      </c>
      <c r="C27" s="49">
        <v>-0.05450967</v>
      </c>
      <c r="D27" s="49">
        <v>-0.2329315</v>
      </c>
      <c r="E27" s="49">
        <v>0.08412827</v>
      </c>
      <c r="F27" s="49">
        <v>0.2857903</v>
      </c>
      <c r="G27" s="49">
        <v>0.01889998</v>
      </c>
    </row>
    <row r="28" spans="1:7" ht="12.75">
      <c r="A28" t="s">
        <v>36</v>
      </c>
      <c r="B28" s="49">
        <v>-0.3419154</v>
      </c>
      <c r="C28" s="49">
        <v>-0.4841309</v>
      </c>
      <c r="D28" s="49">
        <v>-0.3206766</v>
      </c>
      <c r="E28" s="49">
        <v>-0.06743925</v>
      </c>
      <c r="F28" s="49">
        <v>0.5601213</v>
      </c>
      <c r="G28" s="49">
        <v>-0.1848903</v>
      </c>
    </row>
    <row r="29" spans="1:7" ht="12.75">
      <c r="A29" t="s">
        <v>37</v>
      </c>
      <c r="B29" s="49">
        <v>-0.126909</v>
      </c>
      <c r="C29" s="49">
        <v>-0.01087218</v>
      </c>
      <c r="D29" s="49">
        <v>-0.007824183</v>
      </c>
      <c r="E29" s="49">
        <v>-0.05004272</v>
      </c>
      <c r="F29" s="49">
        <v>-0.1562073</v>
      </c>
      <c r="G29" s="49">
        <v>-0.05577426</v>
      </c>
    </row>
    <row r="30" spans="1:7" ht="12.75">
      <c r="A30" t="s">
        <v>38</v>
      </c>
      <c r="B30" s="49">
        <v>0.0887168</v>
      </c>
      <c r="C30" s="49">
        <v>0.04818839</v>
      </c>
      <c r="D30" s="49">
        <v>-0.003616375</v>
      </c>
      <c r="E30" s="49">
        <v>0.03043822</v>
      </c>
      <c r="F30" s="49">
        <v>0.184652</v>
      </c>
      <c r="G30" s="49">
        <v>0.05548462</v>
      </c>
    </row>
    <row r="31" spans="1:7" ht="12.75">
      <c r="A31" t="s">
        <v>39</v>
      </c>
      <c r="B31" s="49">
        <v>-0.006687433</v>
      </c>
      <c r="C31" s="49">
        <v>-0.01916096</v>
      </c>
      <c r="D31" s="49">
        <v>0.01281109</v>
      </c>
      <c r="E31" s="49">
        <v>0.007746754</v>
      </c>
      <c r="F31" s="49">
        <v>-0.01000657</v>
      </c>
      <c r="G31" s="49">
        <v>-0.00196455</v>
      </c>
    </row>
    <row r="32" spans="1:7" ht="12.75">
      <c r="A32" t="s">
        <v>40</v>
      </c>
      <c r="B32" s="49">
        <v>-0.02275919</v>
      </c>
      <c r="C32" s="49">
        <v>-0.05153204</v>
      </c>
      <c r="D32" s="49">
        <v>-0.04619221</v>
      </c>
      <c r="E32" s="49">
        <v>-0.02353905</v>
      </c>
      <c r="F32" s="49">
        <v>0.0612913</v>
      </c>
      <c r="G32" s="49">
        <v>-0.02431754</v>
      </c>
    </row>
    <row r="33" spans="1:7" ht="12.75">
      <c r="A33" t="s">
        <v>41</v>
      </c>
      <c r="B33" s="49">
        <v>0.1310557</v>
      </c>
      <c r="C33" s="49">
        <v>0.08800985</v>
      </c>
      <c r="D33" s="49">
        <v>0.1230372</v>
      </c>
      <c r="E33" s="49">
        <v>0.1006868</v>
      </c>
      <c r="F33" s="49">
        <v>0.05176202</v>
      </c>
      <c r="G33" s="49">
        <v>0.1009077</v>
      </c>
    </row>
    <row r="34" spans="1:7" ht="12.75">
      <c r="A34" t="s">
        <v>42</v>
      </c>
      <c r="B34" s="49">
        <v>-0.01106745</v>
      </c>
      <c r="C34" s="49">
        <v>-0.007769545</v>
      </c>
      <c r="D34" s="49">
        <v>-0.007404238</v>
      </c>
      <c r="E34" s="49">
        <v>0.002041598</v>
      </c>
      <c r="F34" s="49">
        <v>-0.0241309</v>
      </c>
      <c r="G34" s="49">
        <v>-0.008024415</v>
      </c>
    </row>
    <row r="35" spans="1:7" ht="12.75">
      <c r="A35" t="s">
        <v>43</v>
      </c>
      <c r="B35" s="49">
        <v>-0.006438986</v>
      </c>
      <c r="C35" s="49">
        <v>-0.0004381873</v>
      </c>
      <c r="D35" s="49">
        <v>-0.001130707</v>
      </c>
      <c r="E35" s="49">
        <v>-0.006108392</v>
      </c>
      <c r="F35" s="49">
        <v>-0.007718121</v>
      </c>
      <c r="G35" s="49">
        <v>-0.003810709</v>
      </c>
    </row>
    <row r="36" spans="1:6" ht="12.75">
      <c r="A36" t="s">
        <v>44</v>
      </c>
      <c r="B36" s="49">
        <v>19.67773</v>
      </c>
      <c r="C36" s="49">
        <v>19.68079</v>
      </c>
      <c r="D36" s="49">
        <v>19.69299</v>
      </c>
      <c r="E36" s="49">
        <v>19.69299</v>
      </c>
      <c r="F36" s="49">
        <v>19.70825</v>
      </c>
    </row>
    <row r="37" spans="1:6" ht="12.75">
      <c r="A37" t="s">
        <v>45</v>
      </c>
      <c r="B37" s="49">
        <v>0.4069011</v>
      </c>
      <c r="C37" s="49">
        <v>0.394694</v>
      </c>
      <c r="D37" s="49">
        <v>0.3911336</v>
      </c>
      <c r="E37" s="49">
        <v>0.390625</v>
      </c>
      <c r="F37" s="49">
        <v>0.3911336</v>
      </c>
    </row>
    <row r="38" spans="1:7" ht="12.75">
      <c r="A38" t="s">
        <v>55</v>
      </c>
      <c r="B38" s="49">
        <v>0.0002131113</v>
      </c>
      <c r="C38" s="49">
        <v>-0.0002520815</v>
      </c>
      <c r="D38" s="49">
        <v>0.0001328262</v>
      </c>
      <c r="E38" s="49">
        <v>-0.0001946672</v>
      </c>
      <c r="F38" s="49">
        <v>0.0003363101</v>
      </c>
      <c r="G38" s="49">
        <v>0.0002612354</v>
      </c>
    </row>
    <row r="39" spans="1:7" ht="12.75">
      <c r="A39" t="s">
        <v>56</v>
      </c>
      <c r="B39" s="49">
        <v>0.0001893319</v>
      </c>
      <c r="C39" s="49">
        <v>-8.206064E-05</v>
      </c>
      <c r="D39" s="49">
        <v>0.0001023235</v>
      </c>
      <c r="E39" s="49">
        <v>-7.765319E-05</v>
      </c>
      <c r="F39" s="49">
        <v>-0.0001012995</v>
      </c>
      <c r="G39" s="49">
        <v>0.0009657718</v>
      </c>
    </row>
    <row r="40" spans="2:7" ht="12.75">
      <c r="B40" t="s">
        <v>46</v>
      </c>
      <c r="C40">
        <v>-0.003758</v>
      </c>
      <c r="D40" t="s">
        <v>47</v>
      </c>
      <c r="E40">
        <v>3.117911</v>
      </c>
      <c r="F40" t="s">
        <v>48</v>
      </c>
      <c r="G40">
        <v>55.117292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0.00021311140222080512</v>
      </c>
      <c r="C50">
        <f>-0.017/(C7*C7+C22*C22)*(C21*C22+C6*C7)</f>
        <v>-0.0002520815692390143</v>
      </c>
      <c r="D50">
        <f>-0.017/(D7*D7+D22*D22)*(D21*D22+D6*D7)</f>
        <v>0.00013282624977091148</v>
      </c>
      <c r="E50">
        <f>-0.017/(E7*E7+E22*E22)*(E21*E22+E6*E7)</f>
        <v>-0.00019466723791822617</v>
      </c>
      <c r="F50">
        <f>-0.017/(F7*F7+F22*F22)*(F21*F22+F6*F7)</f>
        <v>0.00033631007730143135</v>
      </c>
      <c r="G50">
        <f>(B50*B$4+C50*C$4+D50*D$4+E50*E$4+F50*F$4)/SUM(B$4:F$4)</f>
        <v>2.2516962743500141E-07</v>
      </c>
    </row>
    <row r="51" spans="1:7" ht="12.75">
      <c r="A51" t="s">
        <v>59</v>
      </c>
      <c r="B51">
        <f>-0.017/(B7*B7+B22*B22)*(B21*B7-B6*B22)</f>
        <v>0.0001893319502081829</v>
      </c>
      <c r="C51">
        <f>-0.017/(C7*C7+C22*C22)*(C21*C7-C6*C22)</f>
        <v>-8.206063516938147E-05</v>
      </c>
      <c r="D51">
        <f>-0.017/(D7*D7+D22*D22)*(D21*D7-D6*D22)</f>
        <v>0.00010232353248167723</v>
      </c>
      <c r="E51">
        <f>-0.017/(E7*E7+E22*E22)*(E21*E7-E6*E22)</f>
        <v>-7.765319124432682E-05</v>
      </c>
      <c r="F51">
        <f>-0.017/(F7*F7+F22*F22)*(F21*F7-F6*F22)</f>
        <v>-0.00010129952909178908</v>
      </c>
      <c r="G51">
        <f>(B51*B$4+C51*C$4+D51*D$4+E51*E$4+F51*F$4)/SUM(B$4:F$4)</f>
        <v>1.9981428277364952E-07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9999.967118930153</v>
      </c>
      <c r="C62">
        <f>C7+(2/0.017)*(C8*C50-C23*C51)</f>
        <v>10000.076285215615</v>
      </c>
      <c r="D62">
        <f>D7+(2/0.017)*(D8*D50-D23*D51)</f>
        <v>10000.03861795503</v>
      </c>
      <c r="E62">
        <f>E7+(2/0.017)*(E8*E50-E23*E51)</f>
        <v>10000.00141030617</v>
      </c>
      <c r="F62">
        <f>F7+(2/0.017)*(F8*F50-F23*F51)</f>
        <v>9999.824917597543</v>
      </c>
    </row>
    <row r="63" spans="1:6" ht="12.75">
      <c r="A63" t="s">
        <v>67</v>
      </c>
      <c r="B63">
        <f>B8+(3/0.017)*(B9*B50-B24*B51)</f>
        <v>-1.8592516556948309</v>
      </c>
      <c r="C63">
        <f>C8+(3/0.017)*(C9*C50-C24*C51)</f>
        <v>-2.9395303673991724</v>
      </c>
      <c r="D63">
        <f>D8+(3/0.017)*(D9*D50-D24*D51)</f>
        <v>-0.6094319153498848</v>
      </c>
      <c r="E63">
        <f>E8+(3/0.017)*(E9*E50-E24*E51)</f>
        <v>-1.6864320055304483</v>
      </c>
      <c r="F63">
        <f>F8+(3/0.017)*(F9*F50-F24*F51)</f>
        <v>-5.597511233286158</v>
      </c>
    </row>
    <row r="64" spans="1:6" ht="12.75">
      <c r="A64" t="s">
        <v>68</v>
      </c>
      <c r="B64">
        <f>B9+(4/0.017)*(B10*B50-B25*B51)</f>
        <v>0.35512592964237005</v>
      </c>
      <c r="C64">
        <f>C9+(4/0.017)*(C10*C50-C25*C51)</f>
        <v>0.11281938233805747</v>
      </c>
      <c r="D64">
        <f>D9+(4/0.017)*(D10*D50-D25*D51)</f>
        <v>-0.07439399999996296</v>
      </c>
      <c r="E64">
        <f>E9+(4/0.017)*(E10*E50-E25*E51)</f>
        <v>-0.20231057277638648</v>
      </c>
      <c r="F64">
        <f>F9+(4/0.017)*(F10*F50-F25*F51)</f>
        <v>-1.810764511239631</v>
      </c>
    </row>
    <row r="65" spans="1:6" ht="12.75">
      <c r="A65" t="s">
        <v>69</v>
      </c>
      <c r="B65">
        <f>B10+(5/0.017)*(B11*B50-B26*B51)</f>
        <v>1.053461340594424</v>
      </c>
      <c r="C65">
        <f>C10+(5/0.017)*(C11*C50-C26*C51)</f>
        <v>1.1219018333291957</v>
      </c>
      <c r="D65">
        <f>D10+(5/0.017)*(D11*D50-D26*D51)</f>
        <v>0.2032055829509672</v>
      </c>
      <c r="E65">
        <f>E10+(5/0.017)*(E11*E50-E26*E51)</f>
        <v>1.1780131923701724</v>
      </c>
      <c r="F65">
        <f>F10+(5/0.017)*(F11*F50-F26*F51)</f>
        <v>0.7265546922385011</v>
      </c>
    </row>
    <row r="66" spans="1:6" ht="12.75">
      <c r="A66" t="s">
        <v>70</v>
      </c>
      <c r="B66">
        <f>B11+(6/0.017)*(B12*B50-B27*B51)</f>
        <v>1.6365518848655043</v>
      </c>
      <c r="C66">
        <f>C11+(6/0.017)*(C12*C50-C27*C51)</f>
        <v>0.7893079922213687</v>
      </c>
      <c r="D66">
        <f>D11+(6/0.017)*(D12*D50-D27*D51)</f>
        <v>1.8270551573385392</v>
      </c>
      <c r="E66">
        <f>E11+(6/0.017)*(E12*E50-E27*E51)</f>
        <v>0.41884424678241605</v>
      </c>
      <c r="F66">
        <f>F11+(6/0.017)*(F12*F50-F27*F51)</f>
        <v>12.839315960739802</v>
      </c>
    </row>
    <row r="67" spans="1:6" ht="12.75">
      <c r="A67" t="s">
        <v>71</v>
      </c>
      <c r="B67">
        <f>B12+(7/0.017)*(B13*B50-B28*B51)</f>
        <v>0.10792564457335617</v>
      </c>
      <c r="C67">
        <f>C12+(7/0.017)*(C13*C50-C28*C51)</f>
        <v>0.17085910140803498</v>
      </c>
      <c r="D67">
        <f>D12+(7/0.017)*(D13*D50-D28*D51)</f>
        <v>0.06978431148042699</v>
      </c>
      <c r="E67">
        <f>E12+(7/0.017)*(E13*E50-E28*E51)</f>
        <v>0.3103273765815884</v>
      </c>
      <c r="F67">
        <f>F12+(7/0.017)*(F13*F50-F28*F51)</f>
        <v>-0.33349203569225094</v>
      </c>
    </row>
    <row r="68" spans="1:6" ht="12.75">
      <c r="A68" t="s">
        <v>72</v>
      </c>
      <c r="B68">
        <f>B13+(8/0.017)*(B14*B50-B29*B51)</f>
        <v>0.009387134391790381</v>
      </c>
      <c r="C68">
        <f>C13+(8/0.017)*(C14*C50-C29*C51)</f>
        <v>0.02430166255448124</v>
      </c>
      <c r="D68">
        <f>D13+(8/0.017)*(D14*D50-D29*D51)</f>
        <v>-0.06411746753339718</v>
      </c>
      <c r="E68">
        <f>E13+(8/0.017)*(E14*E50-E29*E51)</f>
        <v>-0.08423559402364303</v>
      </c>
      <c r="F68">
        <f>F13+(8/0.017)*(F14*F50-F29*F51)</f>
        <v>-0.09059658753416638</v>
      </c>
    </row>
    <row r="69" spans="1:6" ht="12.75">
      <c r="A69" t="s">
        <v>73</v>
      </c>
      <c r="B69">
        <f>B14+(9/0.017)*(B15*B50-B30*B51)</f>
        <v>-0.02423191475199071</v>
      </c>
      <c r="C69">
        <f>C14+(9/0.017)*(C15*C50-C30*C51)</f>
        <v>-0.06380889815528311</v>
      </c>
      <c r="D69">
        <f>D14+(9/0.017)*(D15*D50-D30*D51)</f>
        <v>-0.0343946135330591</v>
      </c>
      <c r="E69">
        <f>E14+(9/0.017)*(E15*E50-E30*E51)</f>
        <v>-0.009439449513937832</v>
      </c>
      <c r="F69">
        <f>F14+(9/0.017)*(F15*F50-F30*F51)</f>
        <v>0.04579588829065985</v>
      </c>
    </row>
    <row r="70" spans="1:6" ht="12.75">
      <c r="A70" t="s">
        <v>74</v>
      </c>
      <c r="B70">
        <f>B15+(10/0.017)*(B16*B50-B31*B51)</f>
        <v>-0.394283629092882</v>
      </c>
      <c r="C70">
        <f>C15+(10/0.017)*(C16*C50-C31*C51)</f>
        <v>-0.21745758616035932</v>
      </c>
      <c r="D70">
        <f>D15+(10/0.017)*(D16*D50-D31*D51)</f>
        <v>-0.09842398411366621</v>
      </c>
      <c r="E70">
        <f>E15+(10/0.017)*(E16*E50-E31*E51)</f>
        <v>-0.1554556044910639</v>
      </c>
      <c r="F70">
        <f>F15+(10/0.017)*(F16*F50-F31*F51)</f>
        <v>-0.473052682774077</v>
      </c>
    </row>
    <row r="71" spans="1:6" ht="12.75">
      <c r="A71" t="s">
        <v>75</v>
      </c>
      <c r="B71">
        <f>B16+(11/0.017)*(B17*B50-B32*B51)</f>
        <v>0.02506413318659322</v>
      </c>
      <c r="C71">
        <f>C16+(11/0.017)*(C17*C50-C32*C51)</f>
        <v>0.08060763893572481</v>
      </c>
      <c r="D71">
        <f>D16+(11/0.017)*(D17*D50-D32*D51)</f>
        <v>0.03112959286408296</v>
      </c>
      <c r="E71">
        <f>E16+(11/0.017)*(E17*E50-E32*E51)</f>
        <v>0.030721235886496452</v>
      </c>
      <c r="F71">
        <f>F16+(11/0.017)*(F17*F50-F32*F51)</f>
        <v>-0.03004687536372029</v>
      </c>
    </row>
    <row r="72" spans="1:6" ht="12.75">
      <c r="A72" t="s">
        <v>76</v>
      </c>
      <c r="B72">
        <f>B17+(12/0.017)*(B18*B50-B33*B51)</f>
        <v>-0.049789359995158364</v>
      </c>
      <c r="C72">
        <f>C17+(12/0.017)*(C18*C50-C33*C51)</f>
        <v>-0.028391150938202252</v>
      </c>
      <c r="D72">
        <f>D17+(12/0.017)*(D18*D50-D33*D51)</f>
        <v>-0.03240928848146949</v>
      </c>
      <c r="E72">
        <f>E17+(12/0.017)*(E18*E50-E33*E51)</f>
        <v>-0.03663894757144002</v>
      </c>
      <c r="F72">
        <f>F17+(12/0.017)*(F18*F50-F33*F51)</f>
        <v>-0.00561405590840556</v>
      </c>
    </row>
    <row r="73" spans="1:6" ht="12.75">
      <c r="A73" t="s">
        <v>77</v>
      </c>
      <c r="B73">
        <f>B18+(13/0.017)*(B19*B50-B34*B51)</f>
        <v>-0.002379723096751229</v>
      </c>
      <c r="C73">
        <f>C18+(13/0.017)*(C19*C50-C34*C51)</f>
        <v>-0.0014336018361103334</v>
      </c>
      <c r="D73">
        <f>D18+(13/0.017)*(D19*D50-D34*D51)</f>
        <v>0.018986789126323424</v>
      </c>
      <c r="E73">
        <f>E18+(13/0.017)*(E19*E50-E34*E51)</f>
        <v>0.009306762185602158</v>
      </c>
      <c r="F73">
        <f>F18+(13/0.017)*(F19*F50-F34*F51)</f>
        <v>-0.02604063148668137</v>
      </c>
    </row>
    <row r="74" spans="1:6" ht="12.75">
      <c r="A74" t="s">
        <v>78</v>
      </c>
      <c r="B74">
        <f>B19+(14/0.017)*(B20*B50-B35*B51)</f>
        <v>-0.19902094828383726</v>
      </c>
      <c r="C74">
        <f>C19+(14/0.017)*(C20*C50-C35*C51)</f>
        <v>-0.186732025640661</v>
      </c>
      <c r="D74">
        <f>D19+(14/0.017)*(D20*D50-D35*D51)</f>
        <v>-0.2080700130948777</v>
      </c>
      <c r="E74">
        <f>E19+(14/0.017)*(E20*E50-E35*E51)</f>
        <v>-0.1882479657820706</v>
      </c>
      <c r="F74">
        <f>F19+(14/0.017)*(F20*F50-F35*F51)</f>
        <v>-0.14171242189087338</v>
      </c>
    </row>
    <row r="75" spans="1:6" ht="12.75">
      <c r="A75" t="s">
        <v>79</v>
      </c>
      <c r="B75" s="49">
        <f>B20</f>
        <v>-0.003313995</v>
      </c>
      <c r="C75" s="49">
        <f>C20</f>
        <v>-0.003358373</v>
      </c>
      <c r="D75" s="49">
        <f>D20</f>
        <v>-0.005019766</v>
      </c>
      <c r="E75" s="49">
        <f>E20</f>
        <v>-0.005608137</v>
      </c>
      <c r="F75" s="49">
        <f>F20</f>
        <v>-0.0004926754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59.79301219153844</v>
      </c>
      <c r="C82">
        <f>C22+(2/0.017)*(C8*C51+C23*C50)</f>
        <v>33.28489428117999</v>
      </c>
      <c r="D82">
        <f>D22+(2/0.017)*(D8*D51+D23*D50)</f>
        <v>-4.027133426662484</v>
      </c>
      <c r="E82">
        <f>E22+(2/0.017)*(E8*E51+E23*E50)</f>
        <v>-27.17785823343294</v>
      </c>
      <c r="F82">
        <f>F22+(2/0.017)*(F8*F51+F23*F50)</f>
        <v>-71.19404153223842</v>
      </c>
    </row>
    <row r="83" spans="1:6" ht="12.75">
      <c r="A83" t="s">
        <v>82</v>
      </c>
      <c r="B83">
        <f>B23+(3/0.017)*(B9*B51+B24*B50)</f>
        <v>-0.5549596690477561</v>
      </c>
      <c r="C83">
        <f>C23+(3/0.017)*(C9*C51+C24*C50)</f>
        <v>-1.0919902411804798</v>
      </c>
      <c r="D83">
        <f>D23+(3/0.017)*(D9*D51+D24*D50)</f>
        <v>-3.967367303968614</v>
      </c>
      <c r="E83">
        <f>E23+(3/0.017)*(E9*E51+E24*E50)</f>
        <v>-4.384462353558836</v>
      </c>
      <c r="F83">
        <f>F23+(3/0.017)*(F9*F51+F24*F50)</f>
        <v>4.349841568102088</v>
      </c>
    </row>
    <row r="84" spans="1:6" ht="12.75">
      <c r="A84" t="s">
        <v>83</v>
      </c>
      <c r="B84">
        <f>B24+(4/0.017)*(B10*B51+B25*B50)</f>
        <v>0.8599845344543162</v>
      </c>
      <c r="C84">
        <f>C24+(4/0.017)*(C10*C51+C25*C50)</f>
        <v>-0.15031262531840014</v>
      </c>
      <c r="D84">
        <f>D24+(4/0.017)*(D10*D51+D25*D50)</f>
        <v>0.6180029530719013</v>
      </c>
      <c r="E84">
        <f>E24+(4/0.017)*(E10*E51+E25*E50)</f>
        <v>4.450303924541162</v>
      </c>
      <c r="F84">
        <f>F24+(4/0.017)*(F10*F51+F25*F50)</f>
        <v>6.314697894083791</v>
      </c>
    </row>
    <row r="85" spans="1:6" ht="12.75">
      <c r="A85" t="s">
        <v>84</v>
      </c>
      <c r="B85">
        <f>B25+(5/0.017)*(B11*B51+B26*B50)</f>
        <v>-0.5867532775849051</v>
      </c>
      <c r="C85">
        <f>C25+(5/0.017)*(C11*C51+C26*C50)</f>
        <v>-0.3486828955622089</v>
      </c>
      <c r="D85">
        <f>D25+(5/0.017)*(D11*D51+D26*D50)</f>
        <v>-1.0422289881264595</v>
      </c>
      <c r="E85">
        <f>E25+(5/0.017)*(E11*E51+E26*E50)</f>
        <v>-1.5111350040234295</v>
      </c>
      <c r="F85">
        <f>F25+(5/0.017)*(F11*F51+F26*F50)</f>
        <v>-2.173689724327521</v>
      </c>
    </row>
    <row r="86" spans="1:6" ht="12.75">
      <c r="A86" t="s">
        <v>85</v>
      </c>
      <c r="B86">
        <f>B26+(6/0.017)*(B12*B51+B27*B50)</f>
        <v>0.3925905424478221</v>
      </c>
      <c r="C86">
        <f>C26+(6/0.017)*(C12*C51+C27*C50)</f>
        <v>0.05572584193823441</v>
      </c>
      <c r="D86">
        <f>D26+(6/0.017)*(D12*D51+D27*D50)</f>
        <v>-0.08479017774059659</v>
      </c>
      <c r="E86">
        <f>E26+(6/0.017)*(E12*E51+E27*E50)</f>
        <v>-0.24413011076331367</v>
      </c>
      <c r="F86">
        <f>F26+(6/0.017)*(F12*F51+F27*F50)</f>
        <v>1.0216350677147015</v>
      </c>
    </row>
    <row r="87" spans="1:6" ht="12.75">
      <c r="A87" t="s">
        <v>86</v>
      </c>
      <c r="B87">
        <f>B27+(7/0.017)*(B13*B51+B28*B50)</f>
        <v>0.17417278309329876</v>
      </c>
      <c r="C87">
        <f>C27+(7/0.017)*(C13*C51+C28*C50)</f>
        <v>-0.004719142017083254</v>
      </c>
      <c r="D87">
        <f>D27+(7/0.017)*(D13*D51+D28*D50)</f>
        <v>-0.2531150934549442</v>
      </c>
      <c r="E87">
        <f>E27+(7/0.017)*(E13*E51+E28*E50)</f>
        <v>0.09224639440761695</v>
      </c>
      <c r="F87">
        <f>F27+(7/0.017)*(F13*F51+F28*F50)</f>
        <v>0.3676095154143112</v>
      </c>
    </row>
    <row r="88" spans="1:6" ht="12.75">
      <c r="A88" t="s">
        <v>87</v>
      </c>
      <c r="B88">
        <f>B28+(8/0.017)*(B14*B51+B29*B50)</f>
        <v>-0.3520041494963436</v>
      </c>
      <c r="C88">
        <f>C28+(8/0.017)*(C14*C51+C29*C50)</f>
        <v>-0.47923900433235717</v>
      </c>
      <c r="D88">
        <f>D28+(8/0.017)*(D14*D51+D29*D50)</f>
        <v>-0.32249256955682004</v>
      </c>
      <c r="E88">
        <f>E28+(8/0.017)*(E14*E51+E29*E50)</f>
        <v>-0.06188880132462247</v>
      </c>
      <c r="F88">
        <f>F28+(8/0.017)*(F14*F51+F29*F50)</f>
        <v>0.5297310878521021</v>
      </c>
    </row>
    <row r="89" spans="1:6" ht="12.75">
      <c r="A89" t="s">
        <v>88</v>
      </c>
      <c r="B89">
        <f>B29+(9/0.017)*(B15*B51+B30*B50)</f>
        <v>-0.15683840571587207</v>
      </c>
      <c r="C89">
        <f>C29+(9/0.017)*(C15*C51+C30*C50)</f>
        <v>-0.008390923754455368</v>
      </c>
      <c r="D89">
        <f>D29+(9/0.017)*(D15*D51+D30*D50)</f>
        <v>-0.01349718484921322</v>
      </c>
      <c r="E89">
        <f>E29+(9/0.017)*(E15*E51+E30*E50)</f>
        <v>-0.04689790007281774</v>
      </c>
      <c r="F89">
        <f>F29+(9/0.017)*(F15*F51+F30*F50)</f>
        <v>-0.09832649295526327</v>
      </c>
    </row>
    <row r="90" spans="1:6" ht="12.75">
      <c r="A90" t="s">
        <v>89</v>
      </c>
      <c r="B90">
        <f>B30+(10/0.017)*(B16*B51+B31*B50)</f>
        <v>0.0909209232736338</v>
      </c>
      <c r="C90">
        <f>C30+(10/0.017)*(C16*C51+C31*C50)</f>
        <v>0.047322165524492206</v>
      </c>
      <c r="D90">
        <f>D30+(10/0.017)*(D16*D51+D31*D50)</f>
        <v>-0.0007849465266389645</v>
      </c>
      <c r="E90">
        <f>E30+(10/0.017)*(E16*E51+E31*E50)</f>
        <v>0.028351334644792708</v>
      </c>
      <c r="F90">
        <f>F30+(10/0.017)*(F16*F51+F31*F50)</f>
        <v>0.184544270824066</v>
      </c>
    </row>
    <row r="91" spans="1:6" ht="12.75">
      <c r="A91" t="s">
        <v>90</v>
      </c>
      <c r="B91">
        <f>B31+(11/0.017)*(B17*B51+B32*B50)</f>
        <v>-0.01430532573932006</v>
      </c>
      <c r="C91">
        <f>C31+(11/0.017)*(C17*C51+C32*C50)</f>
        <v>-0.008627024111525364</v>
      </c>
      <c r="D91">
        <f>D31+(11/0.017)*(D17*D51+D32*D50)</f>
        <v>0.007038446192171319</v>
      </c>
      <c r="E91">
        <f>E31+(11/0.017)*(E17*E51+E32*E50)</f>
        <v>0.012960624274402742</v>
      </c>
      <c r="F91">
        <f>F31+(11/0.017)*(F17*F51+F32*F50)</f>
        <v>0.004129633547882877</v>
      </c>
    </row>
    <row r="92" spans="1:6" ht="12.75">
      <c r="A92" t="s">
        <v>91</v>
      </c>
      <c r="B92">
        <f>B32+(12/0.017)*(B18*B51+B33*B50)</f>
        <v>0.0007674029141360138</v>
      </c>
      <c r="C92">
        <f>C32+(12/0.017)*(C18*C51+C33*C50)</f>
        <v>-0.06504517832415854</v>
      </c>
      <c r="D92">
        <f>D32+(12/0.017)*(D18*D51+D33*D50)</f>
        <v>-0.031803573126468546</v>
      </c>
      <c r="E92">
        <f>E32+(12/0.017)*(E18*E51+E33*E50)</f>
        <v>-0.036337924776143976</v>
      </c>
      <c r="F92">
        <f>F32+(12/0.017)*(F18*F51+F33*F50)</f>
        <v>0.07271605268511186</v>
      </c>
    </row>
    <row r="93" spans="1:6" ht="12.75">
      <c r="A93" t="s">
        <v>92</v>
      </c>
      <c r="B93">
        <f>B33+(13/0.017)*(B19*B51+B34*B50)</f>
        <v>0.10037601449793904</v>
      </c>
      <c r="C93">
        <f>C33+(13/0.017)*(C19*C51+C34*C50)</f>
        <v>0.10126731829004089</v>
      </c>
      <c r="D93">
        <f>D33+(13/0.017)*(D19*D51+D34*D50)</f>
        <v>0.10603969988500837</v>
      </c>
      <c r="E93">
        <f>E33+(13/0.017)*(E19*E51+E34*E50)</f>
        <v>0.11159158585849922</v>
      </c>
      <c r="F93">
        <f>F33+(13/0.017)*(F19*F51+F34*F50)</f>
        <v>0.056473289220842916</v>
      </c>
    </row>
    <row r="94" spans="1:6" ht="12.75">
      <c r="A94" t="s">
        <v>93</v>
      </c>
      <c r="B94">
        <f>B34+(14/0.017)*(B20*B51+B35*B50)</f>
        <v>-0.012714234153140247</v>
      </c>
      <c r="C94">
        <f>C34+(14/0.017)*(C20*C51+C35*C50)</f>
        <v>-0.007451622159289158</v>
      </c>
      <c r="D94">
        <f>D34+(14/0.017)*(D20*D51+D35*D50)</f>
        <v>-0.007950919684500936</v>
      </c>
      <c r="E94">
        <f>E34+(14/0.017)*(E20*E51+E35*E50)</f>
        <v>0.0033794985572035557</v>
      </c>
      <c r="F94">
        <f>F34+(14/0.017)*(F20*F51+F35*F50)</f>
        <v>-0.02622741983397845</v>
      </c>
    </row>
    <row r="95" spans="1:6" ht="12.75">
      <c r="A95" t="s">
        <v>94</v>
      </c>
      <c r="B95" s="49">
        <f>B35</f>
        <v>-0.006438986</v>
      </c>
      <c r="C95" s="49">
        <f>C35</f>
        <v>-0.0004381873</v>
      </c>
      <c r="D95" s="49">
        <f>D35</f>
        <v>-0.001130707</v>
      </c>
      <c r="E95" s="49">
        <f>E35</f>
        <v>-0.006108392</v>
      </c>
      <c r="F95" s="49">
        <f>F35</f>
        <v>-0.007718121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-1.8592577691332877</v>
      </c>
      <c r="C103">
        <f>C63*10000/C62</f>
        <v>-2.9395079432994464</v>
      </c>
      <c r="D103">
        <f>D63*10000/D62</f>
        <v>-0.6094295618575435</v>
      </c>
      <c r="E103">
        <f>E63*10000/E62</f>
        <v>-1.6864317676919354</v>
      </c>
      <c r="F103">
        <f>F63*10000/F62</f>
        <v>-5.597609237573491</v>
      </c>
      <c r="G103">
        <f>AVERAGE(C103:E103)</f>
        <v>-1.7451230909496418</v>
      </c>
      <c r="H103">
        <f>STDEV(C103:E103)</f>
        <v>1.166147426136608</v>
      </c>
      <c r="I103">
        <f>(B103*B4+C103*C4+D103*D4+E103*E4+F103*F4)/SUM(B4:F4)</f>
        <v>-2.274943216964525</v>
      </c>
      <c r="K103">
        <f>(LN(H103)+LN(H123))/2-LN(K114*K115^3)</f>
        <v>-3.5098426248313337</v>
      </c>
    </row>
    <row r="104" spans="1:11" ht="12.75">
      <c r="A104" t="s">
        <v>68</v>
      </c>
      <c r="B104">
        <f>B64*10000/B62</f>
        <v>0.35512709733825926</v>
      </c>
      <c r="C104">
        <f>C64*10000/C62</f>
        <v>0.11281852169953215</v>
      </c>
      <c r="D104">
        <f>D64*10000/D62</f>
        <v>-0.07439371270665779</v>
      </c>
      <c r="E104">
        <f>E64*10000/E62</f>
        <v>-0.20231054424440562</v>
      </c>
      <c r="F104">
        <f>F64*10000/F62</f>
        <v>-1.8107962150948007</v>
      </c>
      <c r="G104">
        <f>AVERAGE(C104:E104)</f>
        <v>-0.05462857841717709</v>
      </c>
      <c r="H104">
        <f>STDEV(C104:E104)</f>
        <v>0.1584915690211488</v>
      </c>
      <c r="I104">
        <f>(B104*B4+C104*C4+D104*D4+E104*E4+F104*F4)/SUM(B4:F4)</f>
        <v>-0.2289807227836979</v>
      </c>
      <c r="K104">
        <f>(LN(H104)+LN(H124))/2-LN(K114*K115^4)</f>
        <v>-3.7572705425992123</v>
      </c>
    </row>
    <row r="105" spans="1:11" ht="12.75">
      <c r="A105" t="s">
        <v>69</v>
      </c>
      <c r="B105">
        <f>B65*10000/B62</f>
        <v>1.0534648044994057</v>
      </c>
      <c r="C105">
        <f>C65*10000/C62</f>
        <v>1.1218932749421582</v>
      </c>
      <c r="D105">
        <f>D65*10000/D62</f>
        <v>0.20320479821559126</v>
      </c>
      <c r="E105">
        <f>E65*10000/E62</f>
        <v>1.1780130262342687</v>
      </c>
      <c r="F105">
        <f>F65*10000/F62</f>
        <v>0.7265674131553254</v>
      </c>
      <c r="G105">
        <f>AVERAGE(C105:E105)</f>
        <v>0.8343703664640061</v>
      </c>
      <c r="H105">
        <f>STDEV(C105:E105)</f>
        <v>0.5473251661745787</v>
      </c>
      <c r="I105">
        <f>(B105*B4+C105*C4+D105*D4+E105*E4+F105*F4)/SUM(B4:F4)</f>
        <v>0.8519015739508361</v>
      </c>
      <c r="K105">
        <f>(LN(H105)+LN(H125))/2-LN(K114*K115^5)</f>
        <v>-3.265494953801423</v>
      </c>
    </row>
    <row r="106" spans="1:11" ht="12.75">
      <c r="A106" t="s">
        <v>70</v>
      </c>
      <c r="B106">
        <f>B66*10000/B62</f>
        <v>1.6365572660408816</v>
      </c>
      <c r="C106">
        <f>C66*10000/C62</f>
        <v>0.7893019710142644</v>
      </c>
      <c r="D106">
        <f>D66*10000/D62</f>
        <v>1.8270481016523967</v>
      </c>
      <c r="E106">
        <f>E66*10000/E62</f>
        <v>0.4188441877125618</v>
      </c>
      <c r="F106">
        <f>F66*10000/F62</f>
        <v>12.839540758504045</v>
      </c>
      <c r="G106">
        <f>AVERAGE(C106:E106)</f>
        <v>1.0117314201264076</v>
      </c>
      <c r="H106">
        <f>STDEV(C106:E106)</f>
        <v>0.7299765137887083</v>
      </c>
      <c r="I106">
        <f>(B106*B4+C106*C4+D106*D4+E106*E4+F106*F4)/SUM(B4:F4)</f>
        <v>2.6777146621909886</v>
      </c>
      <c r="K106">
        <f>(LN(H106)+LN(H126))/2-LN(K114*K115^6)</f>
        <v>-3.210456056954307</v>
      </c>
    </row>
    <row r="107" spans="1:11" ht="12.75">
      <c r="A107" t="s">
        <v>71</v>
      </c>
      <c r="B107">
        <f>B67*10000/B62</f>
        <v>0.10792599944558878</v>
      </c>
      <c r="C107">
        <f>C67*10000/C62</f>
        <v>0.17085779801563888</v>
      </c>
      <c r="D107">
        <f>D67*10000/D62</f>
        <v>0.06978404198872747</v>
      </c>
      <c r="E107">
        <f>E67*10000/E62</f>
        <v>0.3103273328159332</v>
      </c>
      <c r="F107">
        <f>F67*10000/F62</f>
        <v>-0.33349787465316183</v>
      </c>
      <c r="G107">
        <f>AVERAGE(C107:E107)</f>
        <v>0.18365639094009986</v>
      </c>
      <c r="H107">
        <f>STDEV(C107:E107)</f>
        <v>0.12078129688047722</v>
      </c>
      <c r="I107">
        <f>(B107*B4+C107*C4+D107*D4+E107*E4+F107*F4)/SUM(B4:F4)</f>
        <v>0.10378407467539005</v>
      </c>
      <c r="K107">
        <f>(LN(H107)+LN(H127))/2-LN(K114*K115^7)</f>
        <v>-3.432814053617868</v>
      </c>
    </row>
    <row r="108" spans="1:9" ht="12.75">
      <c r="A108" t="s">
        <v>72</v>
      </c>
      <c r="B108">
        <f>B68*10000/B62</f>
        <v>0.009387165257794032</v>
      </c>
      <c r="C108">
        <f>C68*10000/C62</f>
        <v>0.024301477170138672</v>
      </c>
      <c r="D108">
        <f>D68*10000/D62</f>
        <v>-0.06411721992580562</v>
      </c>
      <c r="E108">
        <f>E68*10000/E62</f>
        <v>-0.08423558214384691</v>
      </c>
      <c r="F108">
        <f>F68*10000/F62</f>
        <v>-0.0905981737487582</v>
      </c>
      <c r="G108">
        <f>AVERAGE(C108:E108)</f>
        <v>-0.04135044163317129</v>
      </c>
      <c r="H108">
        <f>STDEV(C108:E108)</f>
        <v>0.057739223726175785</v>
      </c>
      <c r="I108">
        <f>(B108*B4+C108*C4+D108*D4+E108*E4+F108*F4)/SUM(B4:F4)</f>
        <v>-0.040532633261520026</v>
      </c>
    </row>
    <row r="109" spans="1:9" ht="12.75">
      <c r="A109" t="s">
        <v>73</v>
      </c>
      <c r="B109">
        <f>B69*10000/B62</f>
        <v>-0.024231994429380843</v>
      </c>
      <c r="C109">
        <f>C69*10000/C62</f>
        <v>-0.06380841139144101</v>
      </c>
      <c r="D109">
        <f>D69*10000/D62</f>
        <v>-0.03439448070860817</v>
      </c>
      <c r="E109">
        <f>E69*10000/E62</f>
        <v>-0.009439448182686631</v>
      </c>
      <c r="F109">
        <f>F69*10000/F62</f>
        <v>0.04579669011011275</v>
      </c>
      <c r="G109">
        <f>AVERAGE(C109:E109)</f>
        <v>-0.03588078009424527</v>
      </c>
      <c r="H109">
        <f>STDEV(C109:E109)</f>
        <v>0.02721493807629426</v>
      </c>
      <c r="I109">
        <f>(B109*B4+C109*C4+D109*D4+E109*E4+F109*F4)/SUM(B4:F4)</f>
        <v>-0.023312194812720254</v>
      </c>
    </row>
    <row r="110" spans="1:11" ht="12.75">
      <c r="A110" t="s">
        <v>74</v>
      </c>
      <c r="B110">
        <f>B70*10000/B62</f>
        <v>-0.3942849255438996</v>
      </c>
      <c r="C110">
        <f>C70*10000/C62</f>
        <v>-0.2174559272931293</v>
      </c>
      <c r="D110">
        <f>D70*10000/D62</f>
        <v>-0.09842360402183481</v>
      </c>
      <c r="E110">
        <f>E70*10000/E62</f>
        <v>-0.15545558256706718</v>
      </c>
      <c r="F110">
        <f>F70*10000/F62</f>
        <v>-0.4730609652391073</v>
      </c>
      <c r="G110">
        <f>AVERAGE(C110:E110)</f>
        <v>-0.15711170462734378</v>
      </c>
      <c r="H110">
        <f>STDEV(C110:E110)</f>
        <v>0.05953344061155362</v>
      </c>
      <c r="I110">
        <f>(B110*B4+C110*C4+D110*D4+E110*E4+F110*F4)/SUM(B4:F4)</f>
        <v>-0.23365523455610748</v>
      </c>
      <c r="K110">
        <f>EXP(AVERAGE(K103:K107))</f>
        <v>0.032219750452957684</v>
      </c>
    </row>
    <row r="111" spans="1:9" ht="12.75">
      <c r="A111" t="s">
        <v>75</v>
      </c>
      <c r="B111">
        <f>B71*10000/B62</f>
        <v>0.0250642156004156</v>
      </c>
      <c r="C111">
        <f>C71*10000/C62</f>
        <v>0.08060702402330404</v>
      </c>
      <c r="D111">
        <f>D71*10000/D62</f>
        <v>0.031129472648425475</v>
      </c>
      <c r="E111">
        <f>E71*10000/E62</f>
        <v>0.030721231553862215</v>
      </c>
      <c r="F111">
        <f>F71*10000/F62</f>
        <v>-0.030047401440843474</v>
      </c>
      <c r="G111">
        <f>AVERAGE(C111:E111)</f>
        <v>0.04748590940853057</v>
      </c>
      <c r="H111">
        <f>STDEV(C111:E111)</f>
        <v>0.0286844529351972</v>
      </c>
      <c r="I111">
        <f>(B111*B4+C111*C4+D111*D4+E111*E4+F111*F4)/SUM(B4:F4)</f>
        <v>0.03390545582321259</v>
      </c>
    </row>
    <row r="112" spans="1:9" ht="12.75">
      <c r="A112" t="s">
        <v>76</v>
      </c>
      <c r="B112">
        <f>B72*10000/B62</f>
        <v>-0.04978952370843903</v>
      </c>
      <c r="C112">
        <f>C72*10000/C62</f>
        <v>-0.028390934357347356</v>
      </c>
      <c r="D112">
        <f>D72*10000/D62</f>
        <v>-0.032409163323908315</v>
      </c>
      <c r="E112">
        <f>E72*10000/E62</f>
        <v>-0.03663894240422737</v>
      </c>
      <c r="F112">
        <f>F72*10000/F62</f>
        <v>-0.0056141542023661105</v>
      </c>
      <c r="G112">
        <f>AVERAGE(C112:E112)</f>
        <v>-0.03247968002849435</v>
      </c>
      <c r="H112">
        <f>STDEV(C112:E112)</f>
        <v>0.004124456162886024</v>
      </c>
      <c r="I112">
        <f>(B112*B4+C112*C4+D112*D4+E112*E4+F112*F4)/SUM(B4:F4)</f>
        <v>-0.03141613876003579</v>
      </c>
    </row>
    <row r="113" spans="1:9" ht="12.75">
      <c r="A113" t="s">
        <v>77</v>
      </c>
      <c r="B113">
        <f>B73*10000/B62</f>
        <v>-0.0023797309215610935</v>
      </c>
      <c r="C113">
        <f>C73*10000/C62</f>
        <v>-0.0014335908999312428</v>
      </c>
      <c r="D113">
        <f>D73*10000/D62</f>
        <v>0.01898671580350972</v>
      </c>
      <c r="E113">
        <f>E73*10000/E62</f>
        <v>0.009306760873063931</v>
      </c>
      <c r="F113">
        <f>F73*10000/F62</f>
        <v>-0.026041087420296184</v>
      </c>
      <c r="G113">
        <f>AVERAGE(C113:E113)</f>
        <v>0.008953295258880802</v>
      </c>
      <c r="H113">
        <f>STDEV(C113:E113)</f>
        <v>0.010214741059907311</v>
      </c>
      <c r="I113">
        <f>(B113*B4+C113*C4+D113*D4+E113*E4+F113*F4)/SUM(B4:F4)</f>
        <v>0.002644834453013675</v>
      </c>
    </row>
    <row r="114" spans="1:11" ht="12.75">
      <c r="A114" t="s">
        <v>78</v>
      </c>
      <c r="B114">
        <f>B74*10000/B62</f>
        <v>-0.19902160268815916</v>
      </c>
      <c r="C114">
        <f>C74*10000/C62</f>
        <v>-0.18673060116224383</v>
      </c>
      <c r="D114">
        <f>D74*10000/D62</f>
        <v>-0.20806920957413985</v>
      </c>
      <c r="E114">
        <f>E74*10000/E62</f>
        <v>-0.18824793923334757</v>
      </c>
      <c r="F114">
        <f>F74*10000/F62</f>
        <v>-0.1417149030694427</v>
      </c>
      <c r="G114">
        <f>AVERAGE(C114:E114)</f>
        <v>-0.19434924998991043</v>
      </c>
      <c r="H114">
        <f>STDEV(C114:E114)</f>
        <v>0.011906029856764476</v>
      </c>
      <c r="I114">
        <f>(B114*B4+C114*C4+D114*D4+E114*E4+F114*F4)/SUM(B4:F4)</f>
        <v>-0.18801663085871806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-0.0033140058968059364</v>
      </c>
      <c r="C115">
        <f>C75*10000/C62</f>
        <v>-0.0033583473807745953</v>
      </c>
      <c r="D115">
        <f>D75*10000/D62</f>
        <v>-0.005019746614765097</v>
      </c>
      <c r="E115">
        <f>E75*10000/E62</f>
        <v>-0.005608136209081091</v>
      </c>
      <c r="F115">
        <f>F75*10000/F62</f>
        <v>-0.0004926840260302929</v>
      </c>
      <c r="G115">
        <f>AVERAGE(C115:E115)</f>
        <v>-0.0046620767348735945</v>
      </c>
      <c r="H115">
        <f>STDEV(C115:E115)</f>
        <v>0.0011667618652618805</v>
      </c>
      <c r="I115">
        <f>(B115*B4+C115*C4+D115*D4+E115*E4+F115*F4)/SUM(B4:F4)</f>
        <v>-0.003910826275433563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59.79320879800593</v>
      </c>
      <c r="C122">
        <f>C82*10000/C62</f>
        <v>33.28464036858327</v>
      </c>
      <c r="D122">
        <f>D82*10000/D62</f>
        <v>-4.027117874756786</v>
      </c>
      <c r="E122">
        <f>E82*10000/E62</f>
        <v>-27.177854400523366</v>
      </c>
      <c r="F122">
        <f>F82*10000/F62</f>
        <v>-71.19528803644572</v>
      </c>
      <c r="G122">
        <f>AVERAGE(C122:E122)</f>
        <v>0.6932226977677054</v>
      </c>
      <c r="H122">
        <f>STDEV(C122:E122)</f>
        <v>30.50638506553222</v>
      </c>
      <c r="I122">
        <f>(B122*B4+C122*C4+D122*D4+E122*E4+F122*F4)/SUM(B4:F4)</f>
        <v>-0.2927427826875899</v>
      </c>
    </row>
    <row r="123" spans="1:9" ht="12.75">
      <c r="A123" t="s">
        <v>82</v>
      </c>
      <c r="B123">
        <f>B83*10000/B62</f>
        <v>-0.5549614938205201</v>
      </c>
      <c r="C123">
        <f>C83*10000/C62</f>
        <v>-1.0919819109729272</v>
      </c>
      <c r="D123">
        <f>D83*10000/D62</f>
        <v>-3.9673519828665675</v>
      </c>
      <c r="E123">
        <f>E83*10000/E62</f>
        <v>-4.384461735215492</v>
      </c>
      <c r="F123">
        <f>F83*10000/F62</f>
        <v>4.34991772750671</v>
      </c>
      <c r="G123">
        <f>AVERAGE(C123:E123)</f>
        <v>-3.1479318763516617</v>
      </c>
      <c r="H123">
        <f>STDEV(C123:E123)</f>
        <v>1.7926775592620574</v>
      </c>
      <c r="I123">
        <f>(B123*B4+C123*C4+D123*D4+E123*E4+F123*F4)/SUM(B4:F4)</f>
        <v>-1.7724475138526634</v>
      </c>
    </row>
    <row r="124" spans="1:9" ht="12.75">
      <c r="A124" t="s">
        <v>83</v>
      </c>
      <c r="B124">
        <f>B84*10000/B62</f>
        <v>0.8599873621847686</v>
      </c>
      <c r="C124">
        <f>C84*10000/C62</f>
        <v>-0.1503114786640442</v>
      </c>
      <c r="D124">
        <f>D84*10000/D62</f>
        <v>0.6180005664800929</v>
      </c>
      <c r="E124">
        <f>E84*10000/E62</f>
        <v>4.450303296912142</v>
      </c>
      <c r="F124">
        <f>F84*10000/F62</f>
        <v>6.314808455267331</v>
      </c>
      <c r="G124">
        <f>AVERAGE(C124:E124)</f>
        <v>1.639330794909397</v>
      </c>
      <c r="H124">
        <f>STDEV(C124:E124)</f>
        <v>2.464498053344752</v>
      </c>
      <c r="I124">
        <f>(B124*B4+C124*C4+D124*D4+E124*E4+F124*F4)/SUM(B4:F4)</f>
        <v>2.1487574257493844</v>
      </c>
    </row>
    <row r="125" spans="1:9" ht="12.75">
      <c r="A125" t="s">
        <v>84</v>
      </c>
      <c r="B125">
        <f>B85*10000/B62</f>
        <v>-0.5867552068987992</v>
      </c>
      <c r="C125">
        <f>C85*10000/C62</f>
        <v>-0.34868023564751316</v>
      </c>
      <c r="D125">
        <f>D85*10000/D62</f>
        <v>-1.0422249632667833</v>
      </c>
      <c r="E125">
        <f>E85*10000/E62</f>
        <v>-1.5111347909071575</v>
      </c>
      <c r="F125">
        <f>F85*10000/F62</f>
        <v>-2.173727782475765</v>
      </c>
      <c r="G125">
        <f>AVERAGE(C125:E125)</f>
        <v>-0.967346663273818</v>
      </c>
      <c r="H125">
        <f>STDEV(C125:E125)</f>
        <v>0.5848334960639241</v>
      </c>
      <c r="I125">
        <f>(B125*B4+C125*C4+D125*D4+E125*E4+F125*F4)/SUM(B4:F4)</f>
        <v>-1.0726806126088797</v>
      </c>
    </row>
    <row r="126" spans="1:9" ht="12.75">
      <c r="A126" t="s">
        <v>85</v>
      </c>
      <c r="B126">
        <f>B86*10000/B62</f>
        <v>0.3925918333317714</v>
      </c>
      <c r="C126">
        <f>C86*10000/C62</f>
        <v>0.05572541683569055</v>
      </c>
      <c r="D126">
        <f>D86*10000/D62</f>
        <v>-0.08478985029953401</v>
      </c>
      <c r="E126">
        <f>E86*10000/E62</f>
        <v>-0.2441300763334984</v>
      </c>
      <c r="F126">
        <f>F86*10000/F62</f>
        <v>1.0216529550600864</v>
      </c>
      <c r="G126">
        <f>AVERAGE(C126:E126)</f>
        <v>-0.09106483659911395</v>
      </c>
      <c r="H126">
        <f>STDEV(C126:E126)</f>
        <v>0.1500262003309066</v>
      </c>
      <c r="I126">
        <f>(B126*B4+C126*C4+D126*D4+E126*E4+F126*F4)/SUM(B4:F4)</f>
        <v>0.12740600374988065</v>
      </c>
    </row>
    <row r="127" spans="1:9" ht="12.75">
      <c r="A127" t="s">
        <v>86</v>
      </c>
      <c r="B127">
        <f>B87*10000/B62</f>
        <v>0.17417335579392648</v>
      </c>
      <c r="C127">
        <f>C87*10000/C62</f>
        <v>-0.004719106017281251</v>
      </c>
      <c r="D127">
        <f>D87*10000/D62</f>
        <v>-0.25311411597998934</v>
      </c>
      <c r="E127">
        <f>E87*10000/E62</f>
        <v>0.09224638139805287</v>
      </c>
      <c r="F127">
        <f>F87*10000/F62</f>
        <v>0.36761595172271205</v>
      </c>
      <c r="G127">
        <f>AVERAGE(C127:E127)</f>
        <v>-0.055195613533072584</v>
      </c>
      <c r="H127">
        <f>STDEV(C127:E127)</f>
        <v>0.1781274168833815</v>
      </c>
      <c r="I127">
        <f>(B127*B4+C127*C4+D127*D4+E127*E4+F127*F4)/SUM(B4:F4)</f>
        <v>0.034454743118417876</v>
      </c>
    </row>
    <row r="128" spans="1:9" ht="12.75">
      <c r="A128" t="s">
        <v>87</v>
      </c>
      <c r="B128">
        <f>B88*10000/B62</f>
        <v>-0.35200530692745197</v>
      </c>
      <c r="C128">
        <f>C88*10000/C62</f>
        <v>-0.47923534847516824</v>
      </c>
      <c r="D128">
        <f>D88*10000/D62</f>
        <v>-0.32249132416127463</v>
      </c>
      <c r="E128">
        <f>E88*10000/E62</f>
        <v>-0.061888792596407866</v>
      </c>
      <c r="F128">
        <f>F88*10000/F62</f>
        <v>0.5297403626736396</v>
      </c>
      <c r="G128">
        <f>AVERAGE(C128:E128)</f>
        <v>-0.2878718217442836</v>
      </c>
      <c r="H128">
        <f>STDEV(C128:E128)</f>
        <v>0.2108160795258887</v>
      </c>
      <c r="I128">
        <f>(B128*B4+C128*C4+D128*D4+E128*E4+F128*F4)/SUM(B4:F4)</f>
        <v>-0.1883063049197337</v>
      </c>
    </row>
    <row r="129" spans="1:9" ht="12.75">
      <c r="A129" t="s">
        <v>88</v>
      </c>
      <c r="B129">
        <f>B89*10000/B62</f>
        <v>-0.15683892141902506</v>
      </c>
      <c r="C129">
        <f>C89*10000/C62</f>
        <v>-0.008390859744600887</v>
      </c>
      <c r="D129">
        <f>D89*10000/D62</f>
        <v>-0.013497132726046754</v>
      </c>
      <c r="E129">
        <f>E89*10000/E62</f>
        <v>-0.046897893458778886</v>
      </c>
      <c r="F129">
        <f>F89*10000/F62</f>
        <v>-0.09832821450926582</v>
      </c>
      <c r="G129">
        <f>AVERAGE(C129:E129)</f>
        <v>-0.022928628643142174</v>
      </c>
      <c r="H129">
        <f>STDEV(C129:E129)</f>
        <v>0.020914414832642364</v>
      </c>
      <c r="I129">
        <f>(B129*B4+C129*C4+D129*D4+E129*E4+F129*F4)/SUM(B4:F4)</f>
        <v>-0.05242480762014543</v>
      </c>
    </row>
    <row r="130" spans="1:9" ht="12.75">
      <c r="A130" t="s">
        <v>89</v>
      </c>
      <c r="B130">
        <f>B90*10000/B62</f>
        <v>0.09092122223233967</v>
      </c>
      <c r="C130">
        <f>C90*10000/C62</f>
        <v>0.04732180452908603</v>
      </c>
      <c r="D130">
        <f>D90*10000/D62</f>
        <v>-0.0007849434953477041</v>
      </c>
      <c r="E130">
        <f>E90*10000/E62</f>
        <v>0.028351330646387052</v>
      </c>
      <c r="F130">
        <f>F90*10000/F62</f>
        <v>0.18454750192606645</v>
      </c>
      <c r="G130">
        <f>AVERAGE(C130:E130)</f>
        <v>0.024962730560041793</v>
      </c>
      <c r="H130">
        <f>STDEV(C130:E130)</f>
        <v>0.024231730422742695</v>
      </c>
      <c r="I130">
        <f>(B130*B4+C130*C4+D130*D4+E130*E4+F130*F4)/SUM(B4:F4)</f>
        <v>0.05580239725167942</v>
      </c>
    </row>
    <row r="131" spans="1:9" ht="12.75">
      <c r="A131" t="s">
        <v>90</v>
      </c>
      <c r="B131">
        <f>B91*10000/B62</f>
        <v>-0.014305372776916205</v>
      </c>
      <c r="C131">
        <f>C91*10000/C62</f>
        <v>-0.008626958300587958</v>
      </c>
      <c r="D131">
        <f>D91*10000/D62</f>
        <v>0.007038419011236434</v>
      </c>
      <c r="E131">
        <f>E91*10000/E62</f>
        <v>0.012960622446558162</v>
      </c>
      <c r="F131">
        <f>F91*10000/F62</f>
        <v>0.004129705851765073</v>
      </c>
      <c r="G131">
        <f>AVERAGE(C131:E131)</f>
        <v>0.003790694385735546</v>
      </c>
      <c r="H131">
        <f>STDEV(C131:E131)</f>
        <v>0.011154223283624554</v>
      </c>
      <c r="I131">
        <f>(B131*B4+C131*C4+D131*D4+E131*E4+F131*F4)/SUM(B4:F4)</f>
        <v>0.0012058460672892193</v>
      </c>
    </row>
    <row r="132" spans="1:9" ht="12.75">
      <c r="A132" t="s">
        <v>91</v>
      </c>
      <c r="B132">
        <f>B92*10000/B62</f>
        <v>0.0007674054374471927</v>
      </c>
      <c r="C132">
        <f>C92*10000/C62</f>
        <v>-0.06504468212939846</v>
      </c>
      <c r="D132">
        <f>D92*10000/D62</f>
        <v>-0.03180345030804717</v>
      </c>
      <c r="E132">
        <f>E92*10000/E62</f>
        <v>-0.036337919651384755</v>
      </c>
      <c r="F132">
        <f>F92*10000/F62</f>
        <v>0.07271732583752265</v>
      </c>
      <c r="G132">
        <f>AVERAGE(C132:E132)</f>
        <v>-0.04439535069627679</v>
      </c>
      <c r="H132">
        <f>STDEV(C132:E132)</f>
        <v>0.018025995659951676</v>
      </c>
      <c r="I132">
        <f>(B132*B4+C132*C4+D132*D4+E132*E4+F132*F4)/SUM(B4:F4)</f>
        <v>-0.0222386982125284</v>
      </c>
    </row>
    <row r="133" spans="1:9" ht="12.75">
      <c r="A133" t="s">
        <v>92</v>
      </c>
      <c r="B133">
        <f>B93*10000/B62</f>
        <v>0.10037634454609863</v>
      </c>
      <c r="C133">
        <f>C93*10000/C62</f>
        <v>0.10126654577601298</v>
      </c>
      <c r="D133">
        <f>D93*10000/D62</f>
        <v>0.10603929038295364</v>
      </c>
      <c r="E133">
        <f>E93*10000/E62</f>
        <v>0.11159157012067125</v>
      </c>
      <c r="F133">
        <f>F93*10000/F62</f>
        <v>0.05647427798606959</v>
      </c>
      <c r="G133">
        <f>AVERAGE(C133:E133)</f>
        <v>0.10629913542654595</v>
      </c>
      <c r="H133">
        <f>STDEV(C133:E133)</f>
        <v>0.005167414393529456</v>
      </c>
      <c r="I133">
        <f>(B133*B4+C133*C4+D133*D4+E133*E4+F133*F4)/SUM(B4:F4)</f>
        <v>0.09880249309842731</v>
      </c>
    </row>
    <row r="134" spans="1:9" ht="12.75">
      <c r="A134" t="s">
        <v>93</v>
      </c>
      <c r="B134">
        <f>B94*10000/B62</f>
        <v>-0.012714275959039833</v>
      </c>
      <c r="C134">
        <f>C94*10000/C62</f>
        <v>-0.007451565314862487</v>
      </c>
      <c r="D134">
        <f>D94*10000/D62</f>
        <v>-0.00795088897979363</v>
      </c>
      <c r="E134">
        <f>E94*10000/E62</f>
        <v>0.0033794980805908563</v>
      </c>
      <c r="F134">
        <f>F94*10000/F62</f>
        <v>-0.02622787903798578</v>
      </c>
      <c r="G134">
        <f>AVERAGE(C134:E134)</f>
        <v>-0.004007652071355086</v>
      </c>
      <c r="H134">
        <f>STDEV(C134:E134)</f>
        <v>0.0064023293851641445</v>
      </c>
      <c r="I134">
        <f>(B134*B4+C134*C4+D134*D4+E134*E4+F134*F4)/SUM(B4:F4)</f>
        <v>-0.008231897141367113</v>
      </c>
    </row>
    <row r="135" spans="1:9" ht="12.75">
      <c r="A135" t="s">
        <v>94</v>
      </c>
      <c r="B135">
        <f>B95*10000/B62</f>
        <v>-0.006439007172144457</v>
      </c>
      <c r="C135">
        <f>C95*10000/C62</f>
        <v>-0.0004381839573042338</v>
      </c>
      <c r="D135">
        <f>D95*10000/D62</f>
        <v>-0.001130702633457655</v>
      </c>
      <c r="E135">
        <f>E95*10000/E62</f>
        <v>-0.0061083911385298294</v>
      </c>
      <c r="F135">
        <f>F95*10000/F62</f>
        <v>-0.007718256133082655</v>
      </c>
      <c r="G135">
        <f>AVERAGE(C135:E135)</f>
        <v>-0.0025590925764305728</v>
      </c>
      <c r="H135">
        <f>STDEV(C135:E135)</f>
        <v>0.003093224166043452</v>
      </c>
      <c r="I135">
        <f>(B135*B4+C135*C4+D135*D4+E135*E4+F135*F4)/SUM(B4:F4)</f>
        <v>-0.0038098402868297627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2005-02-28T13:46:32Z</cp:lastPrinted>
  <dcterms:created xsi:type="dcterms:W3CDTF">2005-02-28T13:46:32Z</dcterms:created>
  <dcterms:modified xsi:type="dcterms:W3CDTF">2005-02-28T15:20:19Z</dcterms:modified>
  <cp:category/>
  <cp:version/>
  <cp:contentType/>
  <cp:contentStatus/>
</cp:coreProperties>
</file>