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<sst xmlns="http://schemas.openxmlformats.org/spreadsheetml/2006/main" count="204" uniqueCount="98">
  <si>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01/03/2005       08:18:03</t>
  </si>
  <si>
    <t>LISSNER</t>
  </si>
  <si>
    <t>HCMQAP504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</si>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</sst>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318039"/>
        <c:axId val="20862352"/>
      </c:lineChart>
      <c:catAx>
        <c:axId val="2318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62352"/>
        <c:crosses val="autoZero"/>
        <c:auto val="1"/>
        <c:lblOffset val="100"/>
        <c:noMultiLvlLbl val="0"/>
      </c:catAx>
      <c:valAx>
        <c:axId val="2086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80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-0.003752</v>
      </c>
      <c r="D4" s="12">
        <v>-0.003752</v>
      </c>
      <c r="E4" s="12">
        <v>-0.003752</v>
      </c>
      <c r="F4" s="24">
        <v>-0.002089</v>
      </c>
      <c r="G4" s="34">
        <v>-0.011699</v>
      </c>
    </row>
    <row r="5" spans="1:7" ht="12.75" thickBot="1">
      <c r="A5" s="44" t="s">
        <v>13</v>
      </c>
      <c r="B5" s="45">
        <v>0.013852</v>
      </c>
      <c r="C5" s="46">
        <v>-0.273661</v>
      </c>
      <c r="D5" s="46">
        <v>1.749194</v>
      </c>
      <c r="E5" s="46">
        <v>0.029352</v>
      </c>
      <c r="F5" s="47">
        <v>-2.703316</v>
      </c>
      <c r="G5" s="48">
        <v>4.855945</v>
      </c>
    </row>
    <row r="6" spans="1:7" ht="12.75" thickTop="1">
      <c r="A6" s="6" t="s">
        <v>14</v>
      </c>
      <c r="B6" s="39">
        <v>102.4504</v>
      </c>
      <c r="C6" s="40">
        <v>-25.90272</v>
      </c>
      <c r="D6" s="40">
        <v>37.14317</v>
      </c>
      <c r="E6" s="40">
        <v>-69.80803</v>
      </c>
      <c r="F6" s="41">
        <v>-5.462829</v>
      </c>
      <c r="G6" s="42">
        <v>0.001430706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4.977446</v>
      </c>
      <c r="C8" s="13">
        <v>-0.7982699</v>
      </c>
      <c r="D8" s="13">
        <v>0.5493767</v>
      </c>
      <c r="E8" s="13">
        <v>0.06143813</v>
      </c>
      <c r="F8" s="25">
        <v>-4.987115</v>
      </c>
      <c r="G8" s="35">
        <v>0.007174559</v>
      </c>
    </row>
    <row r="9" spans="1:7" ht="12">
      <c r="A9" s="20" t="s">
        <v>17</v>
      </c>
      <c r="B9" s="29">
        <v>0.3174661</v>
      </c>
      <c r="C9" s="13">
        <v>0.8141282</v>
      </c>
      <c r="D9" s="13">
        <v>1.096021</v>
      </c>
      <c r="E9" s="13">
        <v>0.3797841</v>
      </c>
      <c r="F9" s="25">
        <v>-0.6155642</v>
      </c>
      <c r="G9" s="35">
        <v>0.5142947</v>
      </c>
    </row>
    <row r="10" spans="1:7" ht="12">
      <c r="A10" s="20" t="s">
        <v>18</v>
      </c>
      <c r="B10" s="29">
        <v>-0.3144804</v>
      </c>
      <c r="C10" s="13">
        <v>-0.2807478</v>
      </c>
      <c r="D10" s="13">
        <v>-0.1879493</v>
      </c>
      <c r="E10" s="13">
        <v>-0.6182958</v>
      </c>
      <c r="F10" s="25">
        <v>-0.869795</v>
      </c>
      <c r="G10" s="35">
        <v>-0.4233251</v>
      </c>
    </row>
    <row r="11" spans="1:7" ht="12">
      <c r="A11" s="21" t="s">
        <v>19</v>
      </c>
      <c r="B11" s="31">
        <v>3.345097</v>
      </c>
      <c r="C11" s="15">
        <v>2.788963</v>
      </c>
      <c r="D11" s="15">
        <v>3.127012</v>
      </c>
      <c r="E11" s="15">
        <v>2.552181</v>
      </c>
      <c r="F11" s="27">
        <v>14.79313</v>
      </c>
      <c r="G11" s="37">
        <v>4.50066</v>
      </c>
    </row>
    <row r="12" spans="1:7" ht="12">
      <c r="A12" s="20" t="s">
        <v>20</v>
      </c>
      <c r="B12" s="29">
        <v>-0.07984927</v>
      </c>
      <c r="C12" s="13">
        <v>-0.3306845</v>
      </c>
      <c r="D12" s="13">
        <v>0.2161094</v>
      </c>
      <c r="E12" s="13">
        <v>-0.06442075</v>
      </c>
      <c r="F12" s="25">
        <v>0.1332317</v>
      </c>
      <c r="G12" s="35">
        <v>-0.03676924</v>
      </c>
    </row>
    <row r="13" spans="1:7" ht="12">
      <c r="A13" s="20" t="s">
        <v>21</v>
      </c>
      <c r="B13" s="29">
        <v>0.1550936</v>
      </c>
      <c r="C13" s="13">
        <v>0.1575315</v>
      </c>
      <c r="D13" s="13">
        <v>0.07660404</v>
      </c>
      <c r="E13" s="13">
        <v>-0.01645538</v>
      </c>
      <c r="F13" s="25">
        <v>-0.1321911</v>
      </c>
      <c r="G13" s="35">
        <v>0.05709909</v>
      </c>
    </row>
    <row r="14" spans="1:7" ht="12">
      <c r="A14" s="20" t="s">
        <v>22</v>
      </c>
      <c r="B14" s="29">
        <v>-0.07464441</v>
      </c>
      <c r="C14" s="13">
        <v>-0.1340359</v>
      </c>
      <c r="D14" s="13">
        <v>0.03950245</v>
      </c>
      <c r="E14" s="13">
        <v>-0.03533003</v>
      </c>
      <c r="F14" s="25">
        <v>-0.105964</v>
      </c>
      <c r="G14" s="35">
        <v>-0.05621355</v>
      </c>
    </row>
    <row r="15" spans="1:7" ht="12">
      <c r="A15" s="21" t="s">
        <v>23</v>
      </c>
      <c r="B15" s="31">
        <v>-0.2332563</v>
      </c>
      <c r="C15" s="15">
        <v>-0.07897435</v>
      </c>
      <c r="D15" s="15">
        <v>-0.08430838</v>
      </c>
      <c r="E15" s="15">
        <v>-0.1495425</v>
      </c>
      <c r="F15" s="27">
        <v>-0.3659771</v>
      </c>
      <c r="G15" s="37">
        <v>-0.1579558</v>
      </c>
    </row>
    <row r="16" spans="1:7" ht="12">
      <c r="A16" s="20" t="s">
        <v>24</v>
      </c>
      <c r="B16" s="29">
        <v>0.007281974</v>
      </c>
      <c r="C16" s="13">
        <v>0.05219323</v>
      </c>
      <c r="D16" s="13">
        <v>-0.001179008</v>
      </c>
      <c r="E16" s="13">
        <v>0.007206408</v>
      </c>
      <c r="F16" s="25">
        <v>0.007758713</v>
      </c>
      <c r="G16" s="35">
        <v>0.01609479</v>
      </c>
    </row>
    <row r="17" spans="1:7" ht="12">
      <c r="A17" s="20" t="s">
        <v>25</v>
      </c>
      <c r="B17" s="29">
        <v>-0.05514812</v>
      </c>
      <c r="C17" s="13">
        <v>-0.0469247</v>
      </c>
      <c r="D17" s="13">
        <v>-0.04966171</v>
      </c>
      <c r="E17" s="13">
        <v>-0.0272082</v>
      </c>
      <c r="F17" s="25">
        <v>-0.02787748</v>
      </c>
      <c r="G17" s="35">
        <v>-0.0414802</v>
      </c>
    </row>
    <row r="18" spans="1:7" ht="12">
      <c r="A18" s="20" t="s">
        <v>26</v>
      </c>
      <c r="B18" s="29">
        <v>0.02183138</v>
      </c>
      <c r="C18" s="13">
        <v>0.04284997</v>
      </c>
      <c r="D18" s="13">
        <v>0.02669098</v>
      </c>
      <c r="E18" s="13">
        <v>0.04437271</v>
      </c>
      <c r="F18" s="25">
        <v>-0.01399829</v>
      </c>
      <c r="G18" s="35">
        <v>0.02868284</v>
      </c>
    </row>
    <row r="19" spans="1:7" ht="12">
      <c r="A19" s="21" t="s">
        <v>27</v>
      </c>
      <c r="B19" s="31">
        <v>-0.2141388</v>
      </c>
      <c r="C19" s="15">
        <v>-0.1969671</v>
      </c>
      <c r="D19" s="15">
        <v>-0.200201</v>
      </c>
      <c r="E19" s="15">
        <v>-0.1882294</v>
      </c>
      <c r="F19" s="27">
        <v>-0.1546856</v>
      </c>
      <c r="G19" s="37">
        <v>-0.1924674</v>
      </c>
    </row>
    <row r="20" spans="1:7" ht="12.75" thickBot="1">
      <c r="A20" s="44" t="s">
        <v>28</v>
      </c>
      <c r="B20" s="45">
        <v>0.001420004</v>
      </c>
      <c r="C20" s="46">
        <v>0.0009464659</v>
      </c>
      <c r="D20" s="46">
        <v>-0.00226804</v>
      </c>
      <c r="E20" s="46">
        <v>0.001947272</v>
      </c>
      <c r="F20" s="47">
        <v>0.004313663</v>
      </c>
      <c r="G20" s="48">
        <v>0.0009332356</v>
      </c>
    </row>
    <row r="21" spans="1:7" ht="12.75" thickTop="1">
      <c r="A21" s="6" t="s">
        <v>29</v>
      </c>
      <c r="B21" s="39">
        <v>-107.9042</v>
      </c>
      <c r="C21" s="40">
        <v>66.4094</v>
      </c>
      <c r="D21" s="40">
        <v>13.15782</v>
      </c>
      <c r="E21" s="40">
        <v>2.239739</v>
      </c>
      <c r="F21" s="41">
        <v>-30.33434</v>
      </c>
      <c r="G21" s="43">
        <v>0.0108521</v>
      </c>
    </row>
    <row r="22" spans="1:7" ht="12">
      <c r="A22" s="20" t="s">
        <v>30</v>
      </c>
      <c r="B22" s="29">
        <v>0.2770458</v>
      </c>
      <c r="C22" s="13">
        <v>-5.47322</v>
      </c>
      <c r="D22" s="13">
        <v>34.98402</v>
      </c>
      <c r="E22" s="13">
        <v>0.5870453</v>
      </c>
      <c r="F22" s="25">
        <v>-54.06684</v>
      </c>
      <c r="G22" s="36">
        <v>0</v>
      </c>
    </row>
    <row r="23" spans="1:7" ht="12">
      <c r="A23" s="20" t="s">
        <v>31</v>
      </c>
      <c r="B23" s="29">
        <v>1.310664</v>
      </c>
      <c r="C23" s="13">
        <v>-1.23019</v>
      </c>
      <c r="D23" s="13">
        <v>0.01542725</v>
      </c>
      <c r="E23" s="13">
        <v>2.208028</v>
      </c>
      <c r="F23" s="25">
        <v>8.73544</v>
      </c>
      <c r="G23" s="35">
        <v>1.597668</v>
      </c>
    </row>
    <row r="24" spans="1:7" ht="12">
      <c r="A24" s="20" t="s">
        <v>32</v>
      </c>
      <c r="B24" s="29">
        <v>0.2728033</v>
      </c>
      <c r="C24" s="13">
        <v>1.778472</v>
      </c>
      <c r="D24" s="13">
        <v>4.20514</v>
      </c>
      <c r="E24" s="13">
        <v>4.696854</v>
      </c>
      <c r="F24" s="25">
        <v>1.932073</v>
      </c>
      <c r="G24" s="35">
        <v>2.866713</v>
      </c>
    </row>
    <row r="25" spans="1:7" ht="12">
      <c r="A25" s="20" t="s">
        <v>33</v>
      </c>
      <c r="B25" s="29">
        <v>0.6806461</v>
      </c>
      <c r="C25" s="13">
        <v>-0.4372404</v>
      </c>
      <c r="D25" s="13">
        <v>0.656958</v>
      </c>
      <c r="E25" s="13">
        <v>1.102391</v>
      </c>
      <c r="F25" s="25">
        <v>-0.6678823</v>
      </c>
      <c r="G25" s="35">
        <v>0.326969</v>
      </c>
    </row>
    <row r="26" spans="1:7" ht="12">
      <c r="A26" s="21" t="s">
        <v>34</v>
      </c>
      <c r="B26" s="31">
        <v>1.329207</v>
      </c>
      <c r="C26" s="15">
        <v>0.540049</v>
      </c>
      <c r="D26" s="15">
        <v>0.9419246</v>
      </c>
      <c r="E26" s="15">
        <v>0.4261816</v>
      </c>
      <c r="F26" s="27">
        <v>1.333019</v>
      </c>
      <c r="G26" s="37">
        <v>0.829545</v>
      </c>
    </row>
    <row r="27" spans="1:7" ht="12">
      <c r="A27" s="20" t="s">
        <v>35</v>
      </c>
      <c r="B27" s="29">
        <v>0.02576828</v>
      </c>
      <c r="C27" s="13">
        <v>0.08314359</v>
      </c>
      <c r="D27" s="13">
        <v>-0.1907562</v>
      </c>
      <c r="E27" s="13">
        <v>-0.5572271</v>
      </c>
      <c r="F27" s="25">
        <v>0.2815174</v>
      </c>
      <c r="G27" s="35">
        <v>-0.1184671</v>
      </c>
    </row>
    <row r="28" spans="1:7" ht="12">
      <c r="A28" s="20" t="s">
        <v>36</v>
      </c>
      <c r="B28" s="29">
        <v>0.04323767</v>
      </c>
      <c r="C28" s="13">
        <v>0.4278995</v>
      </c>
      <c r="D28" s="13">
        <v>0.4453447</v>
      </c>
      <c r="E28" s="13">
        <v>0.4203102</v>
      </c>
      <c r="F28" s="25">
        <v>0.3118885</v>
      </c>
      <c r="G28" s="35">
        <v>0.3591094</v>
      </c>
    </row>
    <row r="29" spans="1:7" ht="12">
      <c r="A29" s="20" t="s">
        <v>37</v>
      </c>
      <c r="B29" s="29">
        <v>0.1220269</v>
      </c>
      <c r="C29" s="13">
        <v>0.06522129</v>
      </c>
      <c r="D29" s="13">
        <v>0.1059364</v>
      </c>
      <c r="E29" s="13">
        <v>0.03458353</v>
      </c>
      <c r="F29" s="25">
        <v>-0.1202226</v>
      </c>
      <c r="G29" s="35">
        <v>0.05103894</v>
      </c>
    </row>
    <row r="30" spans="1:7" ht="12">
      <c r="A30" s="21" t="s">
        <v>38</v>
      </c>
      <c r="B30" s="31">
        <v>0.2127618</v>
      </c>
      <c r="C30" s="15">
        <v>0.1336512</v>
      </c>
      <c r="D30" s="15">
        <v>0.141891</v>
      </c>
      <c r="E30" s="15">
        <v>-0.04670339</v>
      </c>
      <c r="F30" s="27">
        <v>0.1495972</v>
      </c>
      <c r="G30" s="37">
        <v>0.1058416</v>
      </c>
    </row>
    <row r="31" spans="1:7" ht="12">
      <c r="A31" s="20" t="s">
        <v>39</v>
      </c>
      <c r="B31" s="29">
        <v>-0.002718</v>
      </c>
      <c r="C31" s="13">
        <v>0.01183157</v>
      </c>
      <c r="D31" s="13">
        <v>0.003027453</v>
      </c>
      <c r="E31" s="13">
        <v>-0.07025112</v>
      </c>
      <c r="F31" s="25">
        <v>-0.03128146</v>
      </c>
      <c r="G31" s="35">
        <v>-0.01790027</v>
      </c>
    </row>
    <row r="32" spans="1:7" ht="12">
      <c r="A32" s="20" t="s">
        <v>40</v>
      </c>
      <c r="B32" s="29">
        <v>0.0151004</v>
      </c>
      <c r="C32" s="13">
        <v>0.07161539</v>
      </c>
      <c r="D32" s="13">
        <v>0.05086181</v>
      </c>
      <c r="E32" s="13">
        <v>0.02803226</v>
      </c>
      <c r="F32" s="25">
        <v>0.04965317</v>
      </c>
      <c r="G32" s="35">
        <v>0.04503117</v>
      </c>
    </row>
    <row r="33" spans="1:7" ht="12">
      <c r="A33" s="20" t="s">
        <v>41</v>
      </c>
      <c r="B33" s="29">
        <v>0.1382747</v>
      </c>
      <c r="C33" s="13">
        <v>0.09695602</v>
      </c>
      <c r="D33" s="13">
        <v>0.09901267</v>
      </c>
      <c r="E33" s="13">
        <v>0.08492255</v>
      </c>
      <c r="F33" s="25">
        <v>0.08567596</v>
      </c>
      <c r="G33" s="35">
        <v>0.09902181</v>
      </c>
    </row>
    <row r="34" spans="1:7" ht="12">
      <c r="A34" s="21" t="s">
        <v>42</v>
      </c>
      <c r="B34" s="31">
        <v>0.01043386</v>
      </c>
      <c r="C34" s="15">
        <v>0.002797797</v>
      </c>
      <c r="D34" s="15">
        <v>-0.001116208</v>
      </c>
      <c r="E34" s="15">
        <v>-0.01640153</v>
      </c>
      <c r="F34" s="27">
        <v>-0.03453307</v>
      </c>
      <c r="G34" s="37">
        <v>-0.006647711</v>
      </c>
    </row>
    <row r="35" spans="1:7" ht="12.75" thickBot="1">
      <c r="A35" s="22" t="s">
        <v>43</v>
      </c>
      <c r="B35" s="32">
        <v>0.001560458</v>
      </c>
      <c r="C35" s="16">
        <v>-0.00250457</v>
      </c>
      <c r="D35" s="16">
        <v>0.001284938</v>
      </c>
      <c r="E35" s="16">
        <v>0.001161162</v>
      </c>
      <c r="F35" s="28">
        <v>0.001956372</v>
      </c>
      <c r="G35" s="38">
        <v>0.0004733748</v>
      </c>
    </row>
    <row r="36" spans="1:7" ht="12">
      <c r="A36" s="4" t="s">
        <v>44</v>
      </c>
      <c r="B36" s="3">
        <v>19.38477</v>
      </c>
      <c r="C36" s="3">
        <v>19.37866</v>
      </c>
      <c r="D36" s="3">
        <v>19.38171</v>
      </c>
      <c r="E36" s="3">
        <v>19.37561</v>
      </c>
      <c r="F36" s="3">
        <v>19.37561</v>
      </c>
      <c r="G36" s="3"/>
    </row>
    <row r="37" spans="1:6" ht="12">
      <c r="A37" s="4" t="s">
        <v>45</v>
      </c>
      <c r="B37" s="2">
        <v>-0.09511312</v>
      </c>
      <c r="C37" s="2">
        <v>0.01475016</v>
      </c>
      <c r="D37" s="2">
        <v>0.07629395</v>
      </c>
      <c r="E37" s="2">
        <v>0.1108805</v>
      </c>
      <c r="F37" s="2">
        <v>0.1419067</v>
      </c>
    </row>
    <row r="38" spans="1:7" ht="12">
      <c r="A38" s="4" t="s">
        <v>53</v>
      </c>
      <c r="B38" s="2">
        <v>-0.0001741606</v>
      </c>
      <c r="C38" s="2">
        <v>4.409641E-05</v>
      </c>
      <c r="D38" s="2">
        <v>-6.322088E-05</v>
      </c>
      <c r="E38" s="2">
        <v>0.0001186734</v>
      </c>
      <c r="F38" s="2">
        <v>0</v>
      </c>
      <c r="G38" s="2">
        <v>0.0003327141</v>
      </c>
    </row>
    <row r="39" spans="1:7" ht="12.75" thickBot="1">
      <c r="A39" s="4" t="s">
        <v>54</v>
      </c>
      <c r="B39" s="2">
        <v>0.000183442</v>
      </c>
      <c r="C39" s="2">
        <v>-0.0001128718</v>
      </c>
      <c r="D39" s="2">
        <v>-2.214713E-05</v>
      </c>
      <c r="E39" s="2">
        <v>0</v>
      </c>
      <c r="F39" s="2">
        <v>5.161709E-05</v>
      </c>
      <c r="G39" s="2">
        <v>0.001103705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3.118059</v>
      </c>
      <c r="F40" s="17" t="s">
        <v>48</v>
      </c>
      <c r="G40" s="8">
        <v>55.031904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0.003752</v>
      </c>
      <c r="D4">
        <v>0.003752</v>
      </c>
      <c r="E4">
        <v>0.003752</v>
      </c>
      <c r="F4">
        <v>0.002089</v>
      </c>
      <c r="G4">
        <v>0.011699</v>
      </c>
    </row>
    <row r="5" spans="1:7" ht="12.75">
      <c r="A5" t="s">
        <v>13</v>
      </c>
      <c r="B5">
        <v>0.013852</v>
      </c>
      <c r="C5">
        <v>-0.273661</v>
      </c>
      <c r="D5">
        <v>1.749194</v>
      </c>
      <c r="E5">
        <v>0.029352</v>
      </c>
      <c r="F5">
        <v>-2.703316</v>
      </c>
      <c r="G5">
        <v>4.855945</v>
      </c>
    </row>
    <row r="6" spans="1:7" ht="12.75">
      <c r="A6" t="s">
        <v>14</v>
      </c>
      <c r="B6" s="49">
        <v>102.4504</v>
      </c>
      <c r="C6" s="49">
        <v>-25.90272</v>
      </c>
      <c r="D6" s="49">
        <v>37.14317</v>
      </c>
      <c r="E6" s="49">
        <v>-69.80803</v>
      </c>
      <c r="F6" s="49">
        <v>-5.462829</v>
      </c>
      <c r="G6" s="49">
        <v>0.001430706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4.977446</v>
      </c>
      <c r="C8" s="49">
        <v>-0.7982699</v>
      </c>
      <c r="D8" s="49">
        <v>0.5493767</v>
      </c>
      <c r="E8" s="49">
        <v>0.06143813</v>
      </c>
      <c r="F8" s="49">
        <v>-4.987115</v>
      </c>
      <c r="G8" s="49">
        <v>0.007174559</v>
      </c>
    </row>
    <row r="9" spans="1:7" ht="12.75">
      <c r="A9" t="s">
        <v>17</v>
      </c>
      <c r="B9" s="49">
        <v>0.3174661</v>
      </c>
      <c r="C9" s="49">
        <v>0.8141282</v>
      </c>
      <c r="D9" s="49">
        <v>1.096021</v>
      </c>
      <c r="E9" s="49">
        <v>0.3797841</v>
      </c>
      <c r="F9" s="49">
        <v>-0.6155642</v>
      </c>
      <c r="G9" s="49">
        <v>0.5142947</v>
      </c>
    </row>
    <row r="10" spans="1:7" ht="12.75">
      <c r="A10" t="s">
        <v>18</v>
      </c>
      <c r="B10" s="49">
        <v>-0.3144804</v>
      </c>
      <c r="C10" s="49">
        <v>-0.2807478</v>
      </c>
      <c r="D10" s="49">
        <v>-0.1879493</v>
      </c>
      <c r="E10" s="49">
        <v>-0.6182958</v>
      </c>
      <c r="F10" s="49">
        <v>-0.869795</v>
      </c>
      <c r="G10" s="49">
        <v>-0.4233251</v>
      </c>
    </row>
    <row r="11" spans="1:7" ht="12.75">
      <c r="A11" t="s">
        <v>19</v>
      </c>
      <c r="B11" s="49">
        <v>3.345097</v>
      </c>
      <c r="C11" s="49">
        <v>2.788963</v>
      </c>
      <c r="D11" s="49">
        <v>3.127012</v>
      </c>
      <c r="E11" s="49">
        <v>2.552181</v>
      </c>
      <c r="F11" s="49">
        <v>14.79313</v>
      </c>
      <c r="G11" s="49">
        <v>4.50066</v>
      </c>
    </row>
    <row r="12" spans="1:7" ht="12.75">
      <c r="A12" t="s">
        <v>20</v>
      </c>
      <c r="B12" s="49">
        <v>-0.07984927</v>
      </c>
      <c r="C12" s="49">
        <v>-0.3306845</v>
      </c>
      <c r="D12" s="49">
        <v>0.2161094</v>
      </c>
      <c r="E12" s="49">
        <v>-0.06442075</v>
      </c>
      <c r="F12" s="49">
        <v>0.1332317</v>
      </c>
      <c r="G12" s="49">
        <v>-0.03676924</v>
      </c>
    </row>
    <row r="13" spans="1:7" ht="12.75">
      <c r="A13" t="s">
        <v>21</v>
      </c>
      <c r="B13" s="49">
        <v>0.1550936</v>
      </c>
      <c r="C13" s="49">
        <v>0.1575315</v>
      </c>
      <c r="D13" s="49">
        <v>0.07660404</v>
      </c>
      <c r="E13" s="49">
        <v>-0.01645538</v>
      </c>
      <c r="F13" s="49">
        <v>-0.1321911</v>
      </c>
      <c r="G13" s="49">
        <v>0.05709909</v>
      </c>
    </row>
    <row r="14" spans="1:7" ht="12.75">
      <c r="A14" t="s">
        <v>22</v>
      </c>
      <c r="B14" s="49">
        <v>-0.07464441</v>
      </c>
      <c r="C14" s="49">
        <v>-0.1340359</v>
      </c>
      <c r="D14" s="49">
        <v>0.03950245</v>
      </c>
      <c r="E14" s="49">
        <v>-0.03533003</v>
      </c>
      <c r="F14" s="49">
        <v>-0.105964</v>
      </c>
      <c r="G14" s="49">
        <v>-0.05621355</v>
      </c>
    </row>
    <row r="15" spans="1:7" ht="12.75">
      <c r="A15" t="s">
        <v>23</v>
      </c>
      <c r="B15" s="49">
        <v>-0.2332563</v>
      </c>
      <c r="C15" s="49">
        <v>-0.07897435</v>
      </c>
      <c r="D15" s="49">
        <v>-0.08430838</v>
      </c>
      <c r="E15" s="49">
        <v>-0.1495425</v>
      </c>
      <c r="F15" s="49">
        <v>-0.3659771</v>
      </c>
      <c r="G15" s="49">
        <v>-0.1579558</v>
      </c>
    </row>
    <row r="16" spans="1:7" ht="12.75">
      <c r="A16" t="s">
        <v>24</v>
      </c>
      <c r="B16" s="49">
        <v>0.007281974</v>
      </c>
      <c r="C16" s="49">
        <v>0.05219323</v>
      </c>
      <c r="D16" s="49">
        <v>-0.001179008</v>
      </c>
      <c r="E16" s="49">
        <v>0.007206408</v>
      </c>
      <c r="F16" s="49">
        <v>0.007758713</v>
      </c>
      <c r="G16" s="49">
        <v>0.01609479</v>
      </c>
    </row>
    <row r="17" spans="1:7" ht="12.75">
      <c r="A17" t="s">
        <v>25</v>
      </c>
      <c r="B17" s="49">
        <v>-0.05514812</v>
      </c>
      <c r="C17" s="49">
        <v>-0.0469247</v>
      </c>
      <c r="D17" s="49">
        <v>-0.04966171</v>
      </c>
      <c r="E17" s="49">
        <v>-0.0272082</v>
      </c>
      <c r="F17" s="49">
        <v>-0.02787748</v>
      </c>
      <c r="G17" s="49">
        <v>-0.0414802</v>
      </c>
    </row>
    <row r="18" spans="1:7" ht="12.75">
      <c r="A18" t="s">
        <v>26</v>
      </c>
      <c r="B18" s="49">
        <v>0.02183138</v>
      </c>
      <c r="C18" s="49">
        <v>0.04284997</v>
      </c>
      <c r="D18" s="49">
        <v>0.02669098</v>
      </c>
      <c r="E18" s="49">
        <v>0.04437271</v>
      </c>
      <c r="F18" s="49">
        <v>-0.01399829</v>
      </c>
      <c r="G18" s="49">
        <v>0.02868284</v>
      </c>
    </row>
    <row r="19" spans="1:7" ht="12.75">
      <c r="A19" t="s">
        <v>27</v>
      </c>
      <c r="B19" s="49">
        <v>-0.2141388</v>
      </c>
      <c r="C19" s="49">
        <v>-0.1969671</v>
      </c>
      <c r="D19" s="49">
        <v>-0.200201</v>
      </c>
      <c r="E19" s="49">
        <v>-0.1882294</v>
      </c>
      <c r="F19" s="49">
        <v>-0.1546856</v>
      </c>
      <c r="G19" s="49">
        <v>-0.1924674</v>
      </c>
    </row>
    <row r="20" spans="1:7" ht="12.75">
      <c r="A20" t="s">
        <v>28</v>
      </c>
      <c r="B20" s="49">
        <v>0.001420004</v>
      </c>
      <c r="C20" s="49">
        <v>0.0009464659</v>
      </c>
      <c r="D20" s="49">
        <v>-0.00226804</v>
      </c>
      <c r="E20" s="49">
        <v>0.001947272</v>
      </c>
      <c r="F20" s="49">
        <v>0.004313663</v>
      </c>
      <c r="G20" s="49">
        <v>0.0009332356</v>
      </c>
    </row>
    <row r="21" spans="1:7" ht="12.75">
      <c r="A21" t="s">
        <v>29</v>
      </c>
      <c r="B21" s="49">
        <v>-107.9042</v>
      </c>
      <c r="C21" s="49">
        <v>66.4094</v>
      </c>
      <c r="D21" s="49">
        <v>13.15782</v>
      </c>
      <c r="E21" s="49">
        <v>2.239739</v>
      </c>
      <c r="F21" s="49">
        <v>-30.33434</v>
      </c>
      <c r="G21" s="49">
        <v>0.0108521</v>
      </c>
    </row>
    <row r="22" spans="1:7" ht="12.75">
      <c r="A22" t="s">
        <v>30</v>
      </c>
      <c r="B22" s="49">
        <v>0.2770458</v>
      </c>
      <c r="C22" s="49">
        <v>-5.47322</v>
      </c>
      <c r="D22" s="49">
        <v>34.98402</v>
      </c>
      <c r="E22" s="49">
        <v>0.5870453</v>
      </c>
      <c r="F22" s="49">
        <v>-54.06684</v>
      </c>
      <c r="G22" s="49">
        <v>0</v>
      </c>
    </row>
    <row r="23" spans="1:7" ht="12.75">
      <c r="A23" t="s">
        <v>31</v>
      </c>
      <c r="B23" s="49">
        <v>1.310664</v>
      </c>
      <c r="C23" s="49">
        <v>-1.23019</v>
      </c>
      <c r="D23" s="49">
        <v>0.01542725</v>
      </c>
      <c r="E23" s="49">
        <v>2.208028</v>
      </c>
      <c r="F23" s="49">
        <v>8.73544</v>
      </c>
      <c r="G23" s="49">
        <v>1.597668</v>
      </c>
    </row>
    <row r="24" spans="1:7" ht="12.75">
      <c r="A24" t="s">
        <v>32</v>
      </c>
      <c r="B24" s="49">
        <v>0.2728033</v>
      </c>
      <c r="C24" s="49">
        <v>1.778472</v>
      </c>
      <c r="D24" s="49">
        <v>4.20514</v>
      </c>
      <c r="E24" s="49">
        <v>4.696854</v>
      </c>
      <c r="F24" s="49">
        <v>1.932073</v>
      </c>
      <c r="G24" s="49">
        <v>2.866713</v>
      </c>
    </row>
    <row r="25" spans="1:7" ht="12.75">
      <c r="A25" t="s">
        <v>33</v>
      </c>
      <c r="B25" s="49">
        <v>0.6806461</v>
      </c>
      <c r="C25" s="49">
        <v>-0.4372404</v>
      </c>
      <c r="D25" s="49">
        <v>0.656958</v>
      </c>
      <c r="E25" s="49">
        <v>1.102391</v>
      </c>
      <c r="F25" s="49">
        <v>-0.6678823</v>
      </c>
      <c r="G25" s="49">
        <v>0.326969</v>
      </c>
    </row>
    <row r="26" spans="1:7" ht="12.75">
      <c r="A26" t="s">
        <v>34</v>
      </c>
      <c r="B26" s="49">
        <v>1.329207</v>
      </c>
      <c r="C26" s="49">
        <v>0.540049</v>
      </c>
      <c r="D26" s="49">
        <v>0.9419246</v>
      </c>
      <c r="E26" s="49">
        <v>0.4261816</v>
      </c>
      <c r="F26" s="49">
        <v>1.333019</v>
      </c>
      <c r="G26" s="49">
        <v>0.829545</v>
      </c>
    </row>
    <row r="27" spans="1:7" ht="12.75">
      <c r="A27" t="s">
        <v>35</v>
      </c>
      <c r="B27" s="49">
        <v>0.02576828</v>
      </c>
      <c r="C27" s="49">
        <v>0.08314359</v>
      </c>
      <c r="D27" s="49">
        <v>-0.1907562</v>
      </c>
      <c r="E27" s="49">
        <v>-0.5572271</v>
      </c>
      <c r="F27" s="49">
        <v>0.2815174</v>
      </c>
      <c r="G27" s="49">
        <v>-0.1184671</v>
      </c>
    </row>
    <row r="28" spans="1:7" ht="12.75">
      <c r="A28" t="s">
        <v>36</v>
      </c>
      <c r="B28" s="49">
        <v>0.04323767</v>
      </c>
      <c r="C28" s="49">
        <v>0.4278995</v>
      </c>
      <c r="D28" s="49">
        <v>0.4453447</v>
      </c>
      <c r="E28" s="49">
        <v>0.4203102</v>
      </c>
      <c r="F28" s="49">
        <v>0.3118885</v>
      </c>
      <c r="G28" s="49">
        <v>0.3591094</v>
      </c>
    </row>
    <row r="29" spans="1:7" ht="12.75">
      <c r="A29" t="s">
        <v>37</v>
      </c>
      <c r="B29" s="49">
        <v>0.1220269</v>
      </c>
      <c r="C29" s="49">
        <v>0.06522129</v>
      </c>
      <c r="D29" s="49">
        <v>0.1059364</v>
      </c>
      <c r="E29" s="49">
        <v>0.03458353</v>
      </c>
      <c r="F29" s="49">
        <v>-0.1202226</v>
      </c>
      <c r="G29" s="49">
        <v>0.05103894</v>
      </c>
    </row>
    <row r="30" spans="1:7" ht="12.75">
      <c r="A30" t="s">
        <v>38</v>
      </c>
      <c r="B30" s="49">
        <v>0.2127618</v>
      </c>
      <c r="C30" s="49">
        <v>0.1336512</v>
      </c>
      <c r="D30" s="49">
        <v>0.141891</v>
      </c>
      <c r="E30" s="49">
        <v>-0.04670339</v>
      </c>
      <c r="F30" s="49">
        <v>0.1495972</v>
      </c>
      <c r="G30" s="49">
        <v>0.1058416</v>
      </c>
    </row>
    <row r="31" spans="1:7" ht="12.75">
      <c r="A31" t="s">
        <v>39</v>
      </c>
      <c r="B31" s="49">
        <v>-0.002718</v>
      </c>
      <c r="C31" s="49">
        <v>0.01183157</v>
      </c>
      <c r="D31" s="49">
        <v>0.003027453</v>
      </c>
      <c r="E31" s="49">
        <v>-0.07025112</v>
      </c>
      <c r="F31" s="49">
        <v>-0.03128146</v>
      </c>
      <c r="G31" s="49">
        <v>-0.01790027</v>
      </c>
    </row>
    <row r="32" spans="1:7" ht="12.75">
      <c r="A32" t="s">
        <v>40</v>
      </c>
      <c r="B32" s="49">
        <v>0.0151004</v>
      </c>
      <c r="C32" s="49">
        <v>0.07161539</v>
      </c>
      <c r="D32" s="49">
        <v>0.05086181</v>
      </c>
      <c r="E32" s="49">
        <v>0.02803226</v>
      </c>
      <c r="F32" s="49">
        <v>0.04965317</v>
      </c>
      <c r="G32" s="49">
        <v>0.04503117</v>
      </c>
    </row>
    <row r="33" spans="1:7" ht="12.75">
      <c r="A33" t="s">
        <v>41</v>
      </c>
      <c r="B33" s="49">
        <v>0.1382747</v>
      </c>
      <c r="C33" s="49">
        <v>0.09695602</v>
      </c>
      <c r="D33" s="49">
        <v>0.09901267</v>
      </c>
      <c r="E33" s="49">
        <v>0.08492255</v>
      </c>
      <c r="F33" s="49">
        <v>0.08567596</v>
      </c>
      <c r="G33" s="49">
        <v>0.09902181</v>
      </c>
    </row>
    <row r="34" spans="1:7" ht="12.75">
      <c r="A34" t="s">
        <v>42</v>
      </c>
      <c r="B34" s="49">
        <v>0.01043386</v>
      </c>
      <c r="C34" s="49">
        <v>0.002797797</v>
      </c>
      <c r="D34" s="49">
        <v>-0.001116208</v>
      </c>
      <c r="E34" s="49">
        <v>-0.01640153</v>
      </c>
      <c r="F34" s="49">
        <v>-0.03453307</v>
      </c>
      <c r="G34" s="49">
        <v>-0.006647711</v>
      </c>
    </row>
    <row r="35" spans="1:7" ht="12.75">
      <c r="A35" t="s">
        <v>43</v>
      </c>
      <c r="B35" s="49">
        <v>0.001560458</v>
      </c>
      <c r="C35" s="49">
        <v>-0.00250457</v>
      </c>
      <c r="D35" s="49">
        <v>0.001284938</v>
      </c>
      <c r="E35" s="49">
        <v>0.001161162</v>
      </c>
      <c r="F35" s="49">
        <v>0.001956372</v>
      </c>
      <c r="G35" s="49">
        <v>0.0004733748</v>
      </c>
    </row>
    <row r="36" spans="1:6" ht="12.75">
      <c r="A36" t="s">
        <v>44</v>
      </c>
      <c r="B36" s="49">
        <v>19.38477</v>
      </c>
      <c r="C36" s="49">
        <v>19.37866</v>
      </c>
      <c r="D36" s="49">
        <v>19.38171</v>
      </c>
      <c r="E36" s="49">
        <v>19.37561</v>
      </c>
      <c r="F36" s="49">
        <v>19.37561</v>
      </c>
    </row>
    <row r="37" spans="1:6" ht="12.75">
      <c r="A37" t="s">
        <v>45</v>
      </c>
      <c r="B37" s="49">
        <v>-0.09511312</v>
      </c>
      <c r="C37" s="49">
        <v>0.01475016</v>
      </c>
      <c r="D37" s="49">
        <v>0.07629395</v>
      </c>
      <c r="E37" s="49">
        <v>0.1108805</v>
      </c>
      <c r="F37" s="49">
        <v>0.1419067</v>
      </c>
    </row>
    <row r="38" spans="1:7" ht="12.75">
      <c r="A38" t="s">
        <v>55</v>
      </c>
      <c r="B38" s="49">
        <v>-0.0001741606</v>
      </c>
      <c r="C38" s="49">
        <v>4.409641E-05</v>
      </c>
      <c r="D38" s="49">
        <v>-6.322088E-05</v>
      </c>
      <c r="E38" s="49">
        <v>0.0001186734</v>
      </c>
      <c r="F38" s="49">
        <v>0</v>
      </c>
      <c r="G38" s="49">
        <v>0.0003327141</v>
      </c>
    </row>
    <row r="39" spans="1:7" ht="12.75">
      <c r="A39" t="s">
        <v>56</v>
      </c>
      <c r="B39" s="49">
        <v>0.000183442</v>
      </c>
      <c r="C39" s="49">
        <v>-0.0001128718</v>
      </c>
      <c r="D39" s="49">
        <v>-2.214713E-05</v>
      </c>
      <c r="E39" s="49">
        <v>0</v>
      </c>
      <c r="F39" s="49">
        <v>5.161709E-05</v>
      </c>
      <c r="G39" s="49">
        <v>0.001103705</v>
      </c>
    </row>
    <row r="40" spans="2:7" ht="12.75">
      <c r="B40" t="s">
        <v>46</v>
      </c>
      <c r="C40">
        <v>-0.003752</v>
      </c>
      <c r="D40" t="s">
        <v>47</v>
      </c>
      <c r="E40">
        <v>3.118059</v>
      </c>
      <c r="F40" t="s">
        <v>48</v>
      </c>
      <c r="G40">
        <v>55.031904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-0.00017416059781740403</v>
      </c>
      <c r="C50">
        <f>-0.017/(C7*C7+C22*C22)*(C21*C22+C6*C7)</f>
        <v>4.409640124398712E-05</v>
      </c>
      <c r="D50">
        <f>-0.017/(D7*D7+D22*D22)*(D21*D22+D6*D7)</f>
        <v>-6.322086853585381E-05</v>
      </c>
      <c r="E50">
        <f>-0.017/(E7*E7+E22*E22)*(E21*E22+E6*E7)</f>
        <v>0.00011867342707022202</v>
      </c>
      <c r="F50">
        <f>-0.017/(F7*F7+F22*F22)*(F21*F22+F6*F7)</f>
        <v>9.007732059649205E-06</v>
      </c>
      <c r="G50">
        <f>(B50*B$4+C50*C$4+D50*D$4+E50*E$4+F50*F$4)/SUM(B$4:F$4)</f>
        <v>-3.727064387328679E-08</v>
      </c>
    </row>
    <row r="51" spans="1:7" ht="12.75">
      <c r="A51" t="s">
        <v>59</v>
      </c>
      <c r="B51">
        <f>-0.017/(B7*B7+B22*B22)*(B21*B7-B6*B22)</f>
        <v>0.00018344196504621507</v>
      </c>
      <c r="C51">
        <f>-0.017/(C7*C7+C22*C22)*(C21*C7-C6*C22)</f>
        <v>-0.00011287184506947837</v>
      </c>
      <c r="D51">
        <f>-0.017/(D7*D7+D22*D22)*(D21*D7-D6*D22)</f>
        <v>-2.214712198707243E-05</v>
      </c>
      <c r="E51">
        <f>-0.017/(E7*E7+E22*E22)*(E21*E7-E6*E22)</f>
        <v>-3.8145229677596476E-06</v>
      </c>
      <c r="F51">
        <f>-0.017/(F7*F7+F22*F22)*(F21*F7-F6*F22)</f>
        <v>5.16170799608032E-05</v>
      </c>
      <c r="G51">
        <f>(B51*B$4+C51*C$4+D51*D$4+E51*E$4+F51*F$4)/SUM(B$4:F$4)</f>
        <v>4.934931165735143E-08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9999.869728735219</v>
      </c>
      <c r="C62">
        <f>C7+(2/0.017)*(C8*C50-C23*C51)</f>
        <v>9999.979522982952</v>
      </c>
      <c r="D62">
        <f>D7+(2/0.017)*(D8*D50-D23*D51)</f>
        <v>9999.995954070242</v>
      </c>
      <c r="E62">
        <f>E7+(2/0.017)*(E8*E50-E23*E51)</f>
        <v>10000.001848664348</v>
      </c>
      <c r="F62">
        <f>F7+(2/0.017)*(F8*F50-F23*F51)</f>
        <v>9999.941668176394</v>
      </c>
    </row>
    <row r="63" spans="1:6" ht="12.75">
      <c r="A63" t="s">
        <v>67</v>
      </c>
      <c r="B63">
        <f>B8+(3/0.017)*(B9*B50-B24*B51)</f>
        <v>4.958857707202497</v>
      </c>
      <c r="C63">
        <f>C8+(3/0.017)*(C9*C50-C24*C51)</f>
        <v>-0.7565099812090028</v>
      </c>
      <c r="D63">
        <f>D8+(3/0.017)*(D9*D50-D24*D51)</f>
        <v>0.5535838204116206</v>
      </c>
      <c r="E63">
        <f>E8+(3/0.017)*(E9*E50-E24*E51)</f>
        <v>0.0725534014387636</v>
      </c>
      <c r="F63">
        <f>F8+(3/0.017)*(F9*F50-F24*F51)</f>
        <v>-5.005692553631215</v>
      </c>
    </row>
    <row r="64" spans="1:6" ht="12.75">
      <c r="A64" t="s">
        <v>68</v>
      </c>
      <c r="B64">
        <f>B9+(4/0.017)*(B10*B50-B25*B51)</f>
        <v>0.30097457914842674</v>
      </c>
      <c r="C64">
        <f>C9+(4/0.017)*(C10*C50-C25*C51)</f>
        <v>0.7996030003943333</v>
      </c>
      <c r="D64">
        <f>D9+(4/0.017)*(D10*D50-D25*D51)</f>
        <v>1.1022403051654326</v>
      </c>
      <c r="E64">
        <f>E9+(4/0.017)*(E10*E50-E25*E51)</f>
        <v>0.3635087621787828</v>
      </c>
      <c r="F64">
        <f>F9+(4/0.017)*(F10*F50-F25*F51)</f>
        <v>-0.6092961402878394</v>
      </c>
    </row>
    <row r="65" spans="1:6" ht="12.75">
      <c r="A65" t="s">
        <v>69</v>
      </c>
      <c r="B65">
        <f>B10+(5/0.017)*(B11*B50-B26*B51)</f>
        <v>-0.5575440580324674</v>
      </c>
      <c r="C65">
        <f>C10+(5/0.017)*(C11*C50-C26*C51)</f>
        <v>-0.22664792983512916</v>
      </c>
      <c r="D65">
        <f>D10+(5/0.017)*(D11*D50-D26*D51)</f>
        <v>-0.23995856339506264</v>
      </c>
      <c r="E65">
        <f>E10+(5/0.017)*(E11*E50-E26*E51)</f>
        <v>-0.5287364631543697</v>
      </c>
      <c r="F65">
        <f>F10+(5/0.017)*(F11*F50-F26*F51)</f>
        <v>-0.8508402932202093</v>
      </c>
    </row>
    <row r="66" spans="1:6" ht="12.75">
      <c r="A66" t="s">
        <v>70</v>
      </c>
      <c r="B66">
        <f>B11+(6/0.017)*(B12*B50-B27*B51)</f>
        <v>3.3483368632986195</v>
      </c>
      <c r="C66">
        <f>C11+(6/0.017)*(C12*C50-C27*C51)</f>
        <v>2.7871286143571172</v>
      </c>
      <c r="D66">
        <f>D11+(6/0.017)*(D12*D50-D27*D51)</f>
        <v>3.1206988265418993</v>
      </c>
      <c r="E66">
        <f>E11+(6/0.017)*(E12*E50-E27*E51)</f>
        <v>2.548732557618303</v>
      </c>
      <c r="F66">
        <f>F11+(6/0.017)*(F12*F50-F27*F51)</f>
        <v>14.788424944462104</v>
      </c>
    </row>
    <row r="67" spans="1:6" ht="12.75">
      <c r="A67" t="s">
        <v>71</v>
      </c>
      <c r="B67">
        <f>B12+(7/0.017)*(B13*B50-B28*B51)</f>
        <v>-0.09423748062925363</v>
      </c>
      <c r="C67">
        <f>C12+(7/0.017)*(C13*C50-C28*C51)</f>
        <v>-0.30793681481687524</v>
      </c>
      <c r="D67">
        <f>D12+(7/0.017)*(D13*D50-D28*D51)</f>
        <v>0.21817651212854625</v>
      </c>
      <c r="E67">
        <f>E12+(7/0.017)*(E13*E50-E28*E51)</f>
        <v>-0.0645646755287067</v>
      </c>
      <c r="F67">
        <f>F12+(7/0.017)*(F13*F50-F28*F51)</f>
        <v>0.12611248767236607</v>
      </c>
    </row>
    <row r="68" spans="1:6" ht="12.75">
      <c r="A68" t="s">
        <v>72</v>
      </c>
      <c r="B68">
        <f>B13+(8/0.017)*(B14*B50-B29*B51)</f>
        <v>0.15067725211521385</v>
      </c>
      <c r="C68">
        <f>C13+(8/0.017)*(C14*C50-C29*C51)</f>
        <v>0.15821439247652355</v>
      </c>
      <c r="D68">
        <f>D13+(8/0.017)*(D14*D50-D29*D51)</f>
        <v>0.07653289043547161</v>
      </c>
      <c r="E68">
        <f>E13+(8/0.017)*(E14*E50-E29*E51)</f>
        <v>-0.018366352267812965</v>
      </c>
      <c r="F68">
        <f>F13+(8/0.017)*(F14*F50-F29*F51)</f>
        <v>-0.12972002035890495</v>
      </c>
    </row>
    <row r="69" spans="1:6" ht="12.75">
      <c r="A69" t="s">
        <v>73</v>
      </c>
      <c r="B69">
        <f>B14+(9/0.017)*(B15*B50-B30*B51)</f>
        <v>-0.0738002026020498</v>
      </c>
      <c r="C69">
        <f>C14+(9/0.017)*(C15*C50-C30*C51)</f>
        <v>-0.12789314963367643</v>
      </c>
      <c r="D69">
        <f>D14+(9/0.017)*(D15*D50-D30*D51)</f>
        <v>0.04398790509699215</v>
      </c>
      <c r="E69">
        <f>E14+(9/0.017)*(E15*E50-E30*E51)</f>
        <v>-0.04481966818195783</v>
      </c>
      <c r="F69">
        <f>F14+(9/0.017)*(F15*F50-F30*F51)</f>
        <v>-0.11179726756586573</v>
      </c>
    </row>
    <row r="70" spans="1:6" ht="12.75">
      <c r="A70" t="s">
        <v>74</v>
      </c>
      <c r="B70">
        <f>B15+(10/0.017)*(B16*B50-B31*B51)</f>
        <v>-0.23370902804949129</v>
      </c>
      <c r="C70">
        <f>C15+(10/0.017)*(C16*C50-C31*C51)</f>
        <v>-0.07683494720690094</v>
      </c>
      <c r="D70">
        <f>D15+(10/0.017)*(D16*D50-D31*D51)</f>
        <v>-0.08422509336431068</v>
      </c>
      <c r="E70">
        <f>E15+(10/0.017)*(E16*E50-E31*E51)</f>
        <v>-0.14919706786854386</v>
      </c>
      <c r="F70">
        <f>F15+(10/0.017)*(F16*F50-F31*F51)</f>
        <v>-0.36498619057062215</v>
      </c>
    </row>
    <row r="71" spans="1:6" ht="12.75">
      <c r="A71" t="s">
        <v>75</v>
      </c>
      <c r="B71">
        <f>B16+(11/0.017)*(B17*B50-B32*B51)</f>
        <v>0.01170435091093781</v>
      </c>
      <c r="C71">
        <f>C16+(11/0.017)*(C17*C50-C32*C51)</f>
        <v>0.05608473934455188</v>
      </c>
      <c r="D71">
        <f>D16+(11/0.017)*(D17*D50-D32*D51)</f>
        <v>0.0015814090968834685</v>
      </c>
      <c r="E71">
        <f>E16+(11/0.017)*(E17*E50-E32*E51)</f>
        <v>0.005186315821950479</v>
      </c>
      <c r="F71">
        <f>F16+(11/0.017)*(F17*F50-F32*F51)</f>
        <v>0.005937847724594623</v>
      </c>
    </row>
    <row r="72" spans="1:6" ht="12.75">
      <c r="A72" t="s">
        <v>76</v>
      </c>
      <c r="B72">
        <f>B17+(12/0.017)*(B18*B50-B33*B51)</f>
        <v>-0.07573697803022691</v>
      </c>
      <c r="C72">
        <f>C17+(12/0.017)*(C18*C50-C33*C51)</f>
        <v>-0.037866016937595726</v>
      </c>
      <c r="D72">
        <f>D17+(12/0.017)*(D18*D50-D33*D51)</f>
        <v>-0.04930494382841225</v>
      </c>
      <c r="E72">
        <f>E17+(12/0.017)*(E18*E50-E33*E51)</f>
        <v>-0.023262458413024354</v>
      </c>
      <c r="F72">
        <f>F17+(12/0.017)*(F18*F50-F33*F51)</f>
        <v>-0.031088140510813066</v>
      </c>
    </row>
    <row r="73" spans="1:6" ht="12.75">
      <c r="A73" t="s">
        <v>77</v>
      </c>
      <c r="B73">
        <f>B18+(13/0.017)*(B19*B50-B34*B51)</f>
        <v>0.04888708219719397</v>
      </c>
      <c r="C73">
        <f>C18+(13/0.017)*(C19*C50-C34*C51)</f>
        <v>0.03644957465110112</v>
      </c>
      <c r="D73">
        <f>D18+(13/0.017)*(D19*D50-D34*D51)</f>
        <v>0.03635086729359399</v>
      </c>
      <c r="E73">
        <f>E18+(13/0.017)*(E19*E50-E34*E51)</f>
        <v>0.027242998481092972</v>
      </c>
      <c r="F73">
        <f>F18+(13/0.017)*(F19*F50-F34*F51)</f>
        <v>-0.013700720155085456</v>
      </c>
    </row>
    <row r="74" spans="1:6" ht="12.75">
      <c r="A74" t="s">
        <v>78</v>
      </c>
      <c r="B74">
        <f>B19+(14/0.017)*(B20*B50-B35*B51)</f>
        <v>-0.21457820418729956</v>
      </c>
      <c r="C74">
        <f>C19+(14/0.017)*(C20*C50-C35*C51)</f>
        <v>-0.19716553739745984</v>
      </c>
      <c r="D74">
        <f>D19+(14/0.017)*(D20*D50-D35*D51)</f>
        <v>-0.20005948047515984</v>
      </c>
      <c r="E74">
        <f>E19+(14/0.017)*(E20*E50-E35*E51)</f>
        <v>-0.18803544340640313</v>
      </c>
      <c r="F74">
        <f>F19+(14/0.017)*(F20*F50-F35*F51)</f>
        <v>-0.15473676249720025</v>
      </c>
    </row>
    <row r="75" spans="1:6" ht="12.75">
      <c r="A75" t="s">
        <v>79</v>
      </c>
      <c r="B75" s="49">
        <f>B20</f>
        <v>0.001420004</v>
      </c>
      <c r="C75" s="49">
        <f>C20</f>
        <v>0.0009464659</v>
      </c>
      <c r="D75" s="49">
        <f>D20</f>
        <v>-0.00226804</v>
      </c>
      <c r="E75" s="49">
        <f>E20</f>
        <v>0.001947272</v>
      </c>
      <c r="F75" s="49">
        <f>F20</f>
        <v>0.004313663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0.35761126463219683</v>
      </c>
      <c r="C82">
        <f>C22+(2/0.017)*(C8*C51+C23*C50)</f>
        <v>-5.469001735925873</v>
      </c>
      <c r="D82">
        <f>D22+(2/0.017)*(D8*D51+D23*D50)</f>
        <v>34.98247383094872</v>
      </c>
      <c r="E82">
        <f>E22+(2/0.017)*(E8*E51+E23*E50)</f>
        <v>0.6178452873728267</v>
      </c>
      <c r="F82">
        <f>F22+(2/0.017)*(F8*F51+F23*F50)</f>
        <v>-54.087867507151245</v>
      </c>
    </row>
    <row r="83" spans="1:6" ht="12.75">
      <c r="A83" t="s">
        <v>82</v>
      </c>
      <c r="B83">
        <f>B23+(3/0.017)*(B9*B51+B24*B50)</f>
        <v>1.3125566504832349</v>
      </c>
      <c r="C83">
        <f>C23+(3/0.017)*(C9*C51+C24*C50)</f>
        <v>-1.2325666947900993</v>
      </c>
      <c r="D83">
        <f>D23+(3/0.017)*(D9*D51+D24*D50)</f>
        <v>-0.03577151127686824</v>
      </c>
      <c r="E83">
        <f>E23+(3/0.017)*(E9*E51+E24*E50)</f>
        <v>2.3061355997863955</v>
      </c>
      <c r="F83">
        <f>F23+(3/0.017)*(F9*F51+F24*F50)</f>
        <v>8.73290411224199</v>
      </c>
    </row>
    <row r="84" spans="1:6" ht="12.75">
      <c r="A84" t="s">
        <v>83</v>
      </c>
      <c r="B84">
        <f>B24+(4/0.017)*(B10*B51+B25*B50)</f>
        <v>0.23133726841821078</v>
      </c>
      <c r="C84">
        <f>C24+(4/0.017)*(C10*C51+C25*C50)</f>
        <v>1.7813914809568743</v>
      </c>
      <c r="D84">
        <f>D24+(4/0.017)*(D10*D51+D25*D50)</f>
        <v>4.196346842523037</v>
      </c>
      <c r="E84">
        <f>E24+(4/0.017)*(E10*E51+E25*E50)</f>
        <v>4.728191181522668</v>
      </c>
      <c r="F84">
        <f>F24+(4/0.017)*(F10*F51+F25*F50)</f>
        <v>1.920093615795226</v>
      </c>
    </row>
    <row r="85" spans="1:6" ht="12.75">
      <c r="A85" t="s">
        <v>84</v>
      </c>
      <c r="B85">
        <f>B25+(5/0.017)*(B11*B51+B26*B50)</f>
        <v>0.793038947413859</v>
      </c>
      <c r="C85">
        <f>C25+(5/0.017)*(C11*C51+C26*C50)</f>
        <v>-0.5228231006603217</v>
      </c>
      <c r="D85">
        <f>D25+(5/0.017)*(D11*D51+D26*D50)</f>
        <v>0.6190745860216689</v>
      </c>
      <c r="E85">
        <f>E25+(5/0.017)*(E11*E51+E26*E50)</f>
        <v>1.1144030817599677</v>
      </c>
      <c r="F85">
        <f>F25+(5/0.017)*(F11*F51+F26*F50)</f>
        <v>-0.43976887292265354</v>
      </c>
    </row>
    <row r="86" spans="1:6" ht="12.75">
      <c r="A86" t="s">
        <v>85</v>
      </c>
      <c r="B86">
        <f>B26+(6/0.017)*(B12*B51+B27*B50)</f>
        <v>1.3224532849250006</v>
      </c>
      <c r="C86">
        <f>C26+(6/0.017)*(C12*C51+C27*C50)</f>
        <v>0.5545165186199</v>
      </c>
      <c r="D86">
        <f>D26+(6/0.017)*(D12*D51+D27*D50)</f>
        <v>0.9444917428464398</v>
      </c>
      <c r="E86">
        <f>E26+(6/0.017)*(E12*E51+E27*E50)</f>
        <v>0.402929018170732</v>
      </c>
      <c r="F86">
        <f>F26+(6/0.017)*(F12*F51+F27*F50)</f>
        <v>1.3363411875134856</v>
      </c>
    </row>
    <row r="87" spans="1:6" ht="12.75">
      <c r="A87" t="s">
        <v>86</v>
      </c>
      <c r="B87">
        <f>B27+(7/0.017)*(B13*B51+B28*B50)</f>
        <v>0.03438255259191884</v>
      </c>
      <c r="C87">
        <f>C27+(7/0.017)*(C13*C51+C28*C50)</f>
        <v>0.0835915722869278</v>
      </c>
      <c r="D87">
        <f>D27+(7/0.017)*(D13*D51+D28*D50)</f>
        <v>-0.203048050838409</v>
      </c>
      <c r="E87">
        <f>E27+(7/0.017)*(E13*E51+E28*E50)</f>
        <v>-0.5366625735858431</v>
      </c>
      <c r="F87">
        <f>F27+(7/0.017)*(F13*F51+F28*F50)</f>
        <v>0.2798646133077503</v>
      </c>
    </row>
    <row r="88" spans="1:6" ht="12.75">
      <c r="A88" t="s">
        <v>87</v>
      </c>
      <c r="B88">
        <f>B28+(8/0.017)*(B14*B51+B29*B50)</f>
        <v>0.026792872304037683</v>
      </c>
      <c r="C88">
        <f>C28+(8/0.017)*(C14*C51+C29*C50)</f>
        <v>0.43637239577037107</v>
      </c>
      <c r="D88">
        <f>D28+(8/0.017)*(D14*D51+D29*D50)</f>
        <v>0.44178128503694125</v>
      </c>
      <c r="E88">
        <f>E28+(8/0.017)*(E14*E51+E29*E50)</f>
        <v>0.42230498269937533</v>
      </c>
      <c r="F88">
        <f>F28+(8/0.017)*(F14*F51+F29*F50)</f>
        <v>0.3088049775391619</v>
      </c>
    </row>
    <row r="89" spans="1:6" ht="12.75">
      <c r="A89" t="s">
        <v>88</v>
      </c>
      <c r="B89">
        <f>B29+(9/0.017)*(B15*B51+B30*B50)</f>
        <v>0.0797566972465266</v>
      </c>
      <c r="C89">
        <f>C29+(9/0.017)*(C15*C51+C30*C50)</f>
        <v>0.0730605639915546</v>
      </c>
      <c r="D89">
        <f>D29+(9/0.017)*(D15*D51+D30*D50)</f>
        <v>0.10217583773357321</v>
      </c>
      <c r="E89">
        <f>E29+(9/0.017)*(E15*E51+E30*E50)</f>
        <v>0.03195128515201656</v>
      </c>
      <c r="F89">
        <f>F29+(9/0.017)*(F15*F51+F30*F50)</f>
        <v>-0.12951014350943776</v>
      </c>
    </row>
    <row r="90" spans="1:6" ht="12.75">
      <c r="A90" t="s">
        <v>89</v>
      </c>
      <c r="B90">
        <f>B30+(10/0.017)*(B16*B51+B31*B50)</f>
        <v>0.21382602830873126</v>
      </c>
      <c r="C90">
        <f>C30+(10/0.017)*(C16*C51+C31*C50)</f>
        <v>0.13049271969872392</v>
      </c>
      <c r="D90">
        <f>D30+(10/0.017)*(D16*D51+D31*D50)</f>
        <v>0.14179377260346368</v>
      </c>
      <c r="E90">
        <f>E30+(10/0.017)*(E16*E51+E31*E50)</f>
        <v>-0.05162364304397203</v>
      </c>
      <c r="F90">
        <f>F30+(10/0.017)*(F16*F51+F31*F50)</f>
        <v>0.14966702770541135</v>
      </c>
    </row>
    <row r="91" spans="1:6" ht="12.75">
      <c r="A91" t="s">
        <v>90</v>
      </c>
      <c r="B91">
        <f>B31+(11/0.017)*(B17*B51+B32*B50)</f>
        <v>-0.010965653889385318</v>
      </c>
      <c r="C91">
        <f>C31+(11/0.017)*(C17*C51+C32*C50)</f>
        <v>0.01730210193242236</v>
      </c>
      <c r="D91">
        <f>D31+(11/0.017)*(D17*D51+D32*D50)</f>
        <v>0.0016584940356153784</v>
      </c>
      <c r="E91">
        <f>E31+(11/0.017)*(E17*E51+E32*E50)</f>
        <v>-0.06803140368635976</v>
      </c>
      <c r="F91">
        <f>F31+(11/0.017)*(F17*F51+F32*F50)</f>
        <v>-0.031923142840760484</v>
      </c>
    </row>
    <row r="92" spans="1:6" ht="12.75">
      <c r="A92" t="s">
        <v>91</v>
      </c>
      <c r="B92">
        <f>B32+(12/0.017)*(B18*B51+B33*B50)</f>
        <v>0.0009282495283636054</v>
      </c>
      <c r="C92">
        <f>C32+(12/0.017)*(C18*C51+C33*C50)</f>
        <v>0.07121928862531876</v>
      </c>
      <c r="D92">
        <f>D32+(12/0.017)*(D18*D51+D33*D50)</f>
        <v>0.04602595443519879</v>
      </c>
      <c r="E92">
        <f>E32+(12/0.017)*(E18*E51+E33*E50)</f>
        <v>0.035026699521839205</v>
      </c>
      <c r="F92">
        <f>F32+(12/0.017)*(F18*F51+F33*F50)</f>
        <v>0.049687896049921444</v>
      </c>
    </row>
    <row r="93" spans="1:6" ht="12.75">
      <c r="A93" t="s">
        <v>92</v>
      </c>
      <c r="B93">
        <f>B33+(13/0.017)*(B19*B51+B34*B50)</f>
        <v>0.10684589268957884</v>
      </c>
      <c r="C93">
        <f>C33+(13/0.017)*(C19*C51+C34*C50)</f>
        <v>0.11405133565077905</v>
      </c>
      <c r="D93">
        <f>D33+(13/0.017)*(D19*D51+D34*D50)</f>
        <v>0.10245724452388748</v>
      </c>
      <c r="E93">
        <f>E33+(13/0.017)*(E19*E51+E34*E50)</f>
        <v>0.08398316969045666</v>
      </c>
      <c r="F93">
        <f>F33+(13/0.017)*(F19*F51+F34*F50)</f>
        <v>0.07933235487443263</v>
      </c>
    </row>
    <row r="94" spans="1:6" ht="12.75">
      <c r="A94" t="s">
        <v>93</v>
      </c>
      <c r="B94">
        <f>B34+(14/0.017)*(B20*B51+B35*B50)</f>
        <v>0.010424568962575499</v>
      </c>
      <c r="C94">
        <f>C34+(14/0.017)*(C20*C51+C35*C50)</f>
        <v>0.0026188672196889432</v>
      </c>
      <c r="D94">
        <f>D34+(14/0.017)*(D20*D51+D35*D50)</f>
        <v>-0.0011417409840896637</v>
      </c>
      <c r="E94">
        <f>E34+(14/0.017)*(E20*E51+E35*E50)</f>
        <v>-0.016294165515166277</v>
      </c>
      <c r="F94">
        <f>F34+(14/0.017)*(F20*F51+F35*F50)</f>
        <v>-0.03433519139535768</v>
      </c>
    </row>
    <row r="95" spans="1:6" ht="12.75">
      <c r="A95" t="s">
        <v>94</v>
      </c>
      <c r="B95" s="49">
        <f>B35</f>
        <v>0.001560458</v>
      </c>
      <c r="C95" s="49">
        <f>C35</f>
        <v>-0.00250457</v>
      </c>
      <c r="D95" s="49">
        <f>D35</f>
        <v>0.001284938</v>
      </c>
      <c r="E95" s="49">
        <f>E35</f>
        <v>0.001161162</v>
      </c>
      <c r="F95" s="49">
        <f>F35</f>
        <v>0.001956372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4.958922307710594</v>
      </c>
      <c r="C103">
        <f>C63*10000/C62</f>
        <v>-0.7565115303189531</v>
      </c>
      <c r="D103">
        <f>D63*10000/D62</f>
        <v>0.5535840443878365</v>
      </c>
      <c r="E103">
        <f>E63*10000/E62</f>
        <v>0.07255338802607743</v>
      </c>
      <c r="F103">
        <f>F63*10000/F62</f>
        <v>-5.0057217529190465</v>
      </c>
      <c r="G103">
        <f>AVERAGE(C103:E103)</f>
        <v>-0.04345803263501308</v>
      </c>
      <c r="H103">
        <f>STDEV(C103:E103)</f>
        <v>0.662707771954903</v>
      </c>
      <c r="I103">
        <f>(B103*B4+C103*C4+D103*D4+E103*E4+F103*F4)/SUM(B4:F4)</f>
        <v>0.015461340235081477</v>
      </c>
      <c r="K103">
        <f>(LN(H103)+LN(H123))/2-LN(K114*K115^3)</f>
        <v>-3.7903770531489993</v>
      </c>
    </row>
    <row r="104" spans="1:11" ht="12.75">
      <c r="A104" t="s">
        <v>68</v>
      </c>
      <c r="B104">
        <f>B64*10000/B62</f>
        <v>0.30097850003341386</v>
      </c>
      <c r="C104">
        <f>C64*10000/C62</f>
        <v>0.7996046377461131</v>
      </c>
      <c r="D104">
        <f>D64*10000/D62</f>
        <v>1.1022407511242982</v>
      </c>
      <c r="E104">
        <f>E64*10000/E62</f>
        <v>0.36350869497822635</v>
      </c>
      <c r="F104">
        <f>F64*10000/F62</f>
        <v>-0.6092996944440694</v>
      </c>
      <c r="G104">
        <f>AVERAGE(C104:E104)</f>
        <v>0.7551180279495459</v>
      </c>
      <c r="H104">
        <f>STDEV(C104:E104)</f>
        <v>0.3713698379417004</v>
      </c>
      <c r="I104">
        <f>(B104*B4+C104*C4+D104*D4+E104*E4+F104*F4)/SUM(B4:F4)</f>
        <v>0.50674885949502</v>
      </c>
      <c r="K104">
        <f>(LN(H104)+LN(H124))/2-LN(K114*K115^4)</f>
        <v>-3.556825233837818</v>
      </c>
    </row>
    <row r="105" spans="1:11" ht="12.75">
      <c r="A105" t="s">
        <v>69</v>
      </c>
      <c r="B105">
        <f>B65*10000/B62</f>
        <v>-0.5575513213240484</v>
      </c>
      <c r="C105">
        <f>C65*10000/C62</f>
        <v>-0.2266483939434318</v>
      </c>
      <c r="D105">
        <f>D65*10000/D62</f>
        <v>-0.23995866048065115</v>
      </c>
      <c r="E105">
        <f>E65*10000/E62</f>
        <v>-0.5287363654087629</v>
      </c>
      <c r="F105">
        <f>F65*10000/F62</f>
        <v>-0.8508452563557503</v>
      </c>
      <c r="G105">
        <f>AVERAGE(C105:E105)</f>
        <v>-0.331781139944282</v>
      </c>
      <c r="H105">
        <f>STDEV(C105:E105)</f>
        <v>0.17069801237022747</v>
      </c>
      <c r="I105">
        <f>(B105*B4+C105*C4+D105*D4+E105*E4+F105*F4)/SUM(B4:F4)</f>
        <v>-0.4339324423208162</v>
      </c>
      <c r="K105">
        <f>(LN(H105)+LN(H125))/2-LN(K114*K115^5)</f>
        <v>-3.6672559023966054</v>
      </c>
    </row>
    <row r="106" spans="1:11" ht="12.75">
      <c r="A106" t="s">
        <v>70</v>
      </c>
      <c r="B106">
        <f>B66*10000/B62</f>
        <v>3.3483804830746693</v>
      </c>
      <c r="C106">
        <f>C66*10000/C62</f>
        <v>2.787134321576819</v>
      </c>
      <c r="D106">
        <f>D66*10000/D62</f>
        <v>3.120700089155235</v>
      </c>
      <c r="E106">
        <f>E66*10000/E62</f>
        <v>2.548732086443289</v>
      </c>
      <c r="F106">
        <f>F66*10000/F62</f>
        <v>14.788511208544824</v>
      </c>
      <c r="G106">
        <f>AVERAGE(C106:E106)</f>
        <v>2.8188554990584476</v>
      </c>
      <c r="H106">
        <f>STDEV(C106:E106)</f>
        <v>0.2873004069909919</v>
      </c>
      <c r="I106">
        <f>(B106*B4+C106*C4+D106*D4+E106*E4+F106*F4)/SUM(B4:F4)</f>
        <v>4.4981849741598925</v>
      </c>
      <c r="K106">
        <f>(LN(H106)+LN(H126))/2-LN(K114*K115^6)</f>
        <v>-3.3658001485612212</v>
      </c>
    </row>
    <row r="107" spans="1:11" ht="12.75">
      <c r="A107" t="s">
        <v>71</v>
      </c>
      <c r="B107">
        <f>B67*10000/B62</f>
        <v>-0.09423870828882565</v>
      </c>
      <c r="C107">
        <f>C67*10000/C62</f>
        <v>-0.30793744538090706</v>
      </c>
      <c r="D107">
        <f>D67*10000/D62</f>
        <v>0.21817660040126627</v>
      </c>
      <c r="E107">
        <f>E67*10000/E62</f>
        <v>-0.06456466359286754</v>
      </c>
      <c r="F107">
        <f>F67*10000/F62</f>
        <v>0.12611322331379574</v>
      </c>
      <c r="G107">
        <f>AVERAGE(C107:E107)</f>
        <v>-0.05144183619083611</v>
      </c>
      <c r="H107">
        <f>STDEV(C107:E107)</f>
        <v>0.2633023998021843</v>
      </c>
      <c r="I107">
        <f>(B107*B4+C107*C4+D107*D4+E107*E4+F107*F4)/SUM(B4:F4)</f>
        <v>-0.03385560608686127</v>
      </c>
      <c r="K107">
        <f>(LN(H107)+LN(H127))/2-LN(K114*K115^7)</f>
        <v>-2.7654341087562813</v>
      </c>
    </row>
    <row r="108" spans="1:9" ht="12.75">
      <c r="A108" t="s">
        <v>72</v>
      </c>
      <c r="B108">
        <f>B68*10000/B62</f>
        <v>0.1506792150324057</v>
      </c>
      <c r="C108">
        <f>C68*10000/C62</f>
        <v>0.15821471645306817</v>
      </c>
      <c r="D108">
        <f>D68*10000/D62</f>
        <v>0.07653292140015402</v>
      </c>
      <c r="E108">
        <f>E68*10000/E62</f>
        <v>-0.018366348872491528</v>
      </c>
      <c r="F108">
        <f>F68*10000/F62</f>
        <v>-0.1297207770438534</v>
      </c>
      <c r="G108">
        <f>AVERAGE(C108:E108)</f>
        <v>0.07212709632691022</v>
      </c>
      <c r="H108">
        <f>STDEV(C108:E108)</f>
        <v>0.08837294059161668</v>
      </c>
      <c r="I108">
        <f>(B108*B4+C108*C4+D108*D4+E108*E4+F108*F4)/SUM(B4:F4)</f>
        <v>0.056458445107634044</v>
      </c>
    </row>
    <row r="109" spans="1:9" ht="12.75">
      <c r="A109" t="s">
        <v>73</v>
      </c>
      <c r="B109">
        <f>B69*10000/B62</f>
        <v>-0.0738011640191477</v>
      </c>
      <c r="C109">
        <f>C69*10000/C62</f>
        <v>-0.1278934115212332</v>
      </c>
      <c r="D109">
        <f>D69*10000/D62</f>
        <v>0.04398792289419678</v>
      </c>
      <c r="E109">
        <f>E69*10000/E62</f>
        <v>-0.0448196598963071</v>
      </c>
      <c r="F109">
        <f>F69*10000/F62</f>
        <v>-0.1117979197035189</v>
      </c>
      <c r="G109">
        <f>AVERAGE(C109:E109)</f>
        <v>-0.042908382841114506</v>
      </c>
      <c r="H109">
        <f>STDEV(C109:E109)</f>
        <v>0.08595660541862679</v>
      </c>
      <c r="I109">
        <f>(B109*B4+C109*C4+D109*D4+E109*E4+F109*F4)/SUM(B4:F4)</f>
        <v>-0.05660009214456977</v>
      </c>
    </row>
    <row r="110" spans="1:11" ht="12.75">
      <c r="A110" t="s">
        <v>74</v>
      </c>
      <c r="B110">
        <f>B70*10000/B62</f>
        <v>-0.2337120726462211</v>
      </c>
      <c r="C110">
        <f>C70*10000/C62</f>
        <v>-0.07683510454227549</v>
      </c>
      <c r="D110">
        <f>D70*10000/D62</f>
        <v>-0.08422512744120562</v>
      </c>
      <c r="E110">
        <f>E70*10000/E62</f>
        <v>-0.14919704028701894</v>
      </c>
      <c r="F110">
        <f>F70*10000/F62</f>
        <v>-0.3649883196140499</v>
      </c>
      <c r="G110">
        <f>AVERAGE(C110:E110)</f>
        <v>-0.10341909075683335</v>
      </c>
      <c r="H110">
        <f>STDEV(C110:E110)</f>
        <v>0.03981668754433051</v>
      </c>
      <c r="I110">
        <f>(B110*B4+C110*C4+D110*D4+E110*E4+F110*F4)/SUM(B4:F4)</f>
        <v>-0.1572848100200334</v>
      </c>
      <c r="K110">
        <f>EXP(AVERAGE(K103:K107))</f>
        <v>0.032414854489877604</v>
      </c>
    </row>
    <row r="111" spans="1:9" ht="12.75">
      <c r="A111" t="s">
        <v>75</v>
      </c>
      <c r="B111">
        <f>B71*10000/B62</f>
        <v>0.011704503386983797</v>
      </c>
      <c r="C111">
        <f>C71*10000/C62</f>
        <v>0.05608485418960342</v>
      </c>
      <c r="D111">
        <f>D71*10000/D62</f>
        <v>0.0015814097367107397</v>
      </c>
      <c r="E111">
        <f>E71*10000/E62</f>
        <v>0.005186314863174941</v>
      </c>
      <c r="F111">
        <f>F71*10000/F62</f>
        <v>0.0059378823613452725</v>
      </c>
      <c r="G111">
        <f>AVERAGE(C111:E111)</f>
        <v>0.02095085959649637</v>
      </c>
      <c r="H111">
        <f>STDEV(C111:E111)</f>
        <v>0.030480272592187534</v>
      </c>
      <c r="I111">
        <f>(B111*B4+C111*C4+D111*D4+E111*E4+F111*F4)/SUM(B4:F4)</f>
        <v>0.01760351717915831</v>
      </c>
    </row>
    <row r="112" spans="1:9" ht="12.75">
      <c r="A112" t="s">
        <v>76</v>
      </c>
      <c r="B112">
        <f>B72*10000/B62</f>
        <v>-0.07573796467827199</v>
      </c>
      <c r="C112">
        <f>C72*10000/C62</f>
        <v>-0.037866094476061936</v>
      </c>
      <c r="D112">
        <f>D72*10000/D62</f>
        <v>-0.04930496377685427</v>
      </c>
      <c r="E112">
        <f>E72*10000/E62</f>
        <v>-0.023262454112577397</v>
      </c>
      <c r="F112">
        <f>F72*10000/F62</f>
        <v>-0.031088321854663727</v>
      </c>
      <c r="G112">
        <f>AVERAGE(C112:E112)</f>
        <v>-0.03681117078849787</v>
      </c>
      <c r="H112">
        <f>STDEV(C112:E112)</f>
        <v>0.013053264932323502</v>
      </c>
      <c r="I112">
        <f>(B112*B4+C112*C4+D112*D4+E112*E4+F112*F4)/SUM(B4:F4)</f>
        <v>-0.04167392417562375</v>
      </c>
    </row>
    <row r="113" spans="1:9" ht="12.75">
      <c r="A113" t="s">
        <v>77</v>
      </c>
      <c r="B113">
        <f>B73*10000/B62</f>
        <v>0.048887719063693436</v>
      </c>
      <c r="C113">
        <f>C73*10000/C62</f>
        <v>0.03644964928911011</v>
      </c>
      <c r="D113">
        <f>D73*10000/D62</f>
        <v>0.03635088200090551</v>
      </c>
      <c r="E113">
        <f>E73*10000/E62</f>
        <v>0.027242993444777902</v>
      </c>
      <c r="F113">
        <f>F73*10000/F62</f>
        <v>-0.013700800074350776</v>
      </c>
      <c r="G113">
        <f>AVERAGE(C113:E113)</f>
        <v>0.03334784157826451</v>
      </c>
      <c r="H113">
        <f>STDEV(C113:E113)</f>
        <v>0.005287184202768608</v>
      </c>
      <c r="I113">
        <f>(B113*B4+C113*C4+D113*D4+E113*E4+F113*F4)/SUM(B4:F4)</f>
        <v>0.029295111060657582</v>
      </c>
    </row>
    <row r="114" spans="1:11" ht="12.75">
      <c r="A114" t="s">
        <v>78</v>
      </c>
      <c r="B114">
        <f>B74*10000/B62</f>
        <v>-0.21458099956112064</v>
      </c>
      <c r="C114">
        <f>C74*10000/C62</f>
        <v>-0.19716594113449362</v>
      </c>
      <c r="D114">
        <f>D74*10000/D62</f>
        <v>-0.2000595614178531</v>
      </c>
      <c r="E114">
        <f>E74*10000/E62</f>
        <v>-0.1880354086449675</v>
      </c>
      <c r="F114">
        <f>F74*10000/F62</f>
        <v>-0.15473766511021889</v>
      </c>
      <c r="G114">
        <f>AVERAGE(C114:E114)</f>
        <v>-0.19508697039910475</v>
      </c>
      <c r="H114">
        <f>STDEV(C114:E114)</f>
        <v>0.00627587858115339</v>
      </c>
      <c r="I114">
        <f>(B114*B4+C114*C4+D114*D4+E114*E4+F114*F4)/SUM(B4:F4)</f>
        <v>-0.19250308674043065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0.001420022498812694</v>
      </c>
      <c r="C115">
        <f>C75*10000/C62</f>
        <v>0.0009464678380838057</v>
      </c>
      <c r="D115">
        <f>D75*10000/D62</f>
        <v>-0.002268040917633424</v>
      </c>
      <c r="E115">
        <f>E75*10000/E62</f>
        <v>0.0019472716400148343</v>
      </c>
      <c r="F115">
        <f>F75*10000/F62</f>
        <v>0.0043136881625296985</v>
      </c>
      <c r="G115">
        <f>AVERAGE(C115:E115)</f>
        <v>0.00020856618682173872</v>
      </c>
      <c r="H115">
        <f>STDEV(C115:E115)</f>
        <v>0.0022024053044043096</v>
      </c>
      <c r="I115">
        <f>(B115*B4+C115*C4+D115*D4+E115*E4+F115*F4)/SUM(B4:F4)</f>
        <v>0.0009334328778739482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0.35761592334006076</v>
      </c>
      <c r="C122">
        <f>C82*10000/C62</f>
        <v>-5.469012934832983</v>
      </c>
      <c r="D122">
        <f>D82*10000/D62</f>
        <v>34.982487984617634</v>
      </c>
      <c r="E122">
        <f>E82*10000/E62</f>
        <v>0.6178451731539923</v>
      </c>
      <c r="F122">
        <f>F82*10000/F62</f>
        <v>-54.08818301338631</v>
      </c>
      <c r="G122">
        <f>AVERAGE(C122:E122)</f>
        <v>10.043773407646215</v>
      </c>
      <c r="H122">
        <f>STDEV(C122:E122)</f>
        <v>21.810939318847016</v>
      </c>
      <c r="I122">
        <f>(B122*B4+C122*C4+D122*D4+E122*E4+F122*F4)/SUM(B4:F4)</f>
        <v>0.05571954903896883</v>
      </c>
    </row>
    <row r="123" spans="1:9" ht="12.75">
      <c r="A123" t="s">
        <v>82</v>
      </c>
      <c r="B123">
        <f>B83*10000/B62</f>
        <v>1.312573749547482</v>
      </c>
      <c r="C123">
        <f>C83*10000/C62</f>
        <v>-1.2325692187241897</v>
      </c>
      <c r="D123">
        <f>D83*10000/D62</f>
        <v>-0.035771525749776295</v>
      </c>
      <c r="E123">
        <f>E83*10000/E62</f>
        <v>2.3061351734594076</v>
      </c>
      <c r="F123">
        <f>F83*10000/F62</f>
        <v>8.73295505316136</v>
      </c>
      <c r="G123">
        <f>AVERAGE(C123:E123)</f>
        <v>0.3459314763284805</v>
      </c>
      <c r="H123">
        <f>STDEV(C123:E123)</f>
        <v>1.7999666886255243</v>
      </c>
      <c r="I123">
        <f>(B123*B4+C123*C4+D123*D4+E123*E4+F123*F4)/SUM(B4:F4)</f>
        <v>1.6087503482204073</v>
      </c>
    </row>
    <row r="124" spans="1:9" ht="12.75">
      <c r="A124" t="s">
        <v>83</v>
      </c>
      <c r="B124">
        <f>B84*10000/B62</f>
        <v>0.23134028211732544</v>
      </c>
      <c r="C124">
        <f>C84*10000/C62</f>
        <v>1.781395128722716</v>
      </c>
      <c r="D124">
        <f>D84*10000/D62</f>
        <v>4.196348540336181</v>
      </c>
      <c r="E124">
        <f>E84*10000/E62</f>
        <v>4.728190307438982</v>
      </c>
      <c r="F124">
        <f>F84*10000/F62</f>
        <v>1.9201048161167698</v>
      </c>
      <c r="G124">
        <f>AVERAGE(C124:E124)</f>
        <v>3.568644658832626</v>
      </c>
      <c r="H124">
        <f>STDEV(C124:E124)</f>
        <v>1.5704806838886414</v>
      </c>
      <c r="I124">
        <f>(B124*B4+C124*C4+D124*D4+E124*E4+F124*F4)/SUM(B4:F4)</f>
        <v>2.8653077954711015</v>
      </c>
    </row>
    <row r="125" spans="1:9" ht="12.75">
      <c r="A125" t="s">
        <v>84</v>
      </c>
      <c r="B125">
        <f>B85*10000/B62</f>
        <v>0.7930492785671143</v>
      </c>
      <c r="C125">
        <f>C85*10000/C62</f>
        <v>-0.5228241712482684</v>
      </c>
      <c r="D125">
        <f>D85*10000/D62</f>
        <v>0.6190748364949993</v>
      </c>
      <c r="E125">
        <f>E85*10000/E62</f>
        <v>1.1144028757442812</v>
      </c>
      <c r="F125">
        <f>F85*10000/F62</f>
        <v>-0.4397714381896495</v>
      </c>
      <c r="G125">
        <f>AVERAGE(C125:E125)</f>
        <v>0.4035511803303374</v>
      </c>
      <c r="H125">
        <f>STDEV(C125:E125)</f>
        <v>0.8396224959027263</v>
      </c>
      <c r="I125">
        <f>(B125*B4+C125*C4+D125*D4+E125*E4+F125*F4)/SUM(B4:F4)</f>
        <v>0.34695267764037624</v>
      </c>
    </row>
    <row r="126" spans="1:9" ht="12.75">
      <c r="A126" t="s">
        <v>85</v>
      </c>
      <c r="B126">
        <f>B86*10000/B62</f>
        <v>1.322470512915636</v>
      </c>
      <c r="C126">
        <f>C86*10000/C62</f>
        <v>0.5545176541066457</v>
      </c>
      <c r="D126">
        <f>D86*10000/D62</f>
        <v>0.9444921249813192</v>
      </c>
      <c r="E126">
        <f>E86*10000/E62</f>
        <v>0.4029289436826947</v>
      </c>
      <c r="F126">
        <f>F86*10000/F62</f>
        <v>1.336348982680799</v>
      </c>
      <c r="G126">
        <f>AVERAGE(C126:E126)</f>
        <v>0.6339795742568866</v>
      </c>
      <c r="H126">
        <f>STDEV(C126:E126)</f>
        <v>0.27938918626182363</v>
      </c>
      <c r="I126">
        <f>(B126*B4+C126*C4+D126*D4+E126*E4+F126*F4)/SUM(B4:F4)</f>
        <v>0.8275880129346438</v>
      </c>
    </row>
    <row r="127" spans="1:9" ht="12.75">
      <c r="A127" t="s">
        <v>86</v>
      </c>
      <c r="B127">
        <f>B87*10000/B62</f>
        <v>0.03438300050361509</v>
      </c>
      <c r="C127">
        <f>C87*10000/C62</f>
        <v>0.0835917434578834</v>
      </c>
      <c r="D127">
        <f>D87*10000/D62</f>
        <v>-0.20304813299025734</v>
      </c>
      <c r="E127">
        <f>E87*10000/E62</f>
        <v>-0.5366624743749648</v>
      </c>
      <c r="F127">
        <f>F87*10000/F62</f>
        <v>0.27986624581859876</v>
      </c>
      <c r="G127">
        <f>AVERAGE(C127:E127)</f>
        <v>-0.21870628796911293</v>
      </c>
      <c r="H127">
        <f>STDEV(C127:E127)</f>
        <v>0.3104234318602028</v>
      </c>
      <c r="I127">
        <f>(B127*B4+C127*C4+D127*D4+E127*E4+F127*F4)/SUM(B4:F4)</f>
        <v>-0.11534833284591542</v>
      </c>
    </row>
    <row r="128" spans="1:9" ht="12.75">
      <c r="A128" t="s">
        <v>87</v>
      </c>
      <c r="B128">
        <f>B88*10000/B62</f>
        <v>0.02679322134272087</v>
      </c>
      <c r="C128">
        <f>C88*10000/C62</f>
        <v>0.43637328933269953</v>
      </c>
      <c r="D128">
        <f>D88*10000/D62</f>
        <v>0.4417814637786183</v>
      </c>
      <c r="E128">
        <f>E88*10000/E62</f>
        <v>0.42230490462937326</v>
      </c>
      <c r="F128">
        <f>F88*10000/F62</f>
        <v>0.30880677886541724</v>
      </c>
      <c r="G128">
        <f>AVERAGE(C128:E128)</f>
        <v>0.43348655258023033</v>
      </c>
      <c r="H128">
        <f>STDEV(C128:E128)</f>
        <v>0.010054055195892243</v>
      </c>
      <c r="I128">
        <f>(B128*B4+C128*C4+D128*D4+E128*E4+F128*F4)/SUM(B4:F4)</f>
        <v>0.357981379670669</v>
      </c>
    </row>
    <row r="129" spans="1:9" ht="12.75">
      <c r="A129" t="s">
        <v>88</v>
      </c>
      <c r="B129">
        <f>B89*10000/B62</f>
        <v>0.07975773626064449</v>
      </c>
      <c r="C129">
        <f>C89*10000/C62</f>
        <v>0.07306071359810239</v>
      </c>
      <c r="D129">
        <f>D89*10000/D62</f>
        <v>0.10217587907321618</v>
      </c>
      <c r="E129">
        <f>E89*10000/E62</f>
        <v>0.03195127924529748</v>
      </c>
      <c r="F129">
        <f>F89*10000/F62</f>
        <v>-0.12951089897012913</v>
      </c>
      <c r="G129">
        <f>AVERAGE(C129:E129)</f>
        <v>0.06906262397220535</v>
      </c>
      <c r="H129">
        <f>STDEV(C129:E129)</f>
        <v>0.03528260401019685</v>
      </c>
      <c r="I129">
        <f>(B129*B4+C129*C4+D129*D4+E129*E4+F129*F4)/SUM(B4:F4)</f>
        <v>0.04401987568018445</v>
      </c>
    </row>
    <row r="130" spans="1:9" ht="12.75">
      <c r="A130" t="s">
        <v>89</v>
      </c>
      <c r="B130">
        <f>B90*10000/B62</f>
        <v>0.21382881388373437</v>
      </c>
      <c r="C130">
        <f>C90*10000/C62</f>
        <v>0.13049298690943567</v>
      </c>
      <c r="D130">
        <f>D90*10000/D62</f>
        <v>0.1417938299722513</v>
      </c>
      <c r="E130">
        <f>E90*10000/E62</f>
        <v>-0.05162363350049495</v>
      </c>
      <c r="F130">
        <f>F90*10000/F62</f>
        <v>0.14966790074556993</v>
      </c>
      <c r="G130">
        <f>AVERAGE(C130:E130)</f>
        <v>0.07355439446039734</v>
      </c>
      <c r="H130">
        <f>STDEV(C130:E130)</f>
        <v>0.10855450832008795</v>
      </c>
      <c r="I130">
        <f>(B130*B4+C130*C4+D130*D4+E130*E4+F130*F4)/SUM(B4:F4)</f>
        <v>0.10403065911322561</v>
      </c>
    </row>
    <row r="131" spans="1:9" ht="12.75">
      <c r="A131" t="s">
        <v>90</v>
      </c>
      <c r="B131">
        <f>B91*10000/B62</f>
        <v>-0.010965796742206413</v>
      </c>
      <c r="C131">
        <f>C91*10000/C62</f>
        <v>0.01730213736203853</v>
      </c>
      <c r="D131">
        <f>D91*10000/D62</f>
        <v>0.001658494706630687</v>
      </c>
      <c r="E131">
        <f>E91*10000/E62</f>
        <v>-0.06803139110963903</v>
      </c>
      <c r="F131">
        <f>F91*10000/F62</f>
        <v>-0.03192332905536042</v>
      </c>
      <c r="G131">
        <f>AVERAGE(C131:E131)</f>
        <v>-0.01635691968032327</v>
      </c>
      <c r="H131">
        <f>STDEV(C131:E131)</f>
        <v>0.0454298265130619</v>
      </c>
      <c r="I131">
        <f>(B131*B4+C131*C4+D131*D4+E131*E4+F131*F4)/SUM(B4:F4)</f>
        <v>-0.01766169859424295</v>
      </c>
    </row>
    <row r="132" spans="1:9" ht="12.75">
      <c r="A132" t="s">
        <v>91</v>
      </c>
      <c r="B132">
        <f>B92*10000/B62</f>
        <v>0.0009282616209451462</v>
      </c>
      <c r="C132">
        <f>C92*10000/C62</f>
        <v>0.07121943446147612</v>
      </c>
      <c r="D132">
        <f>D92*10000/D62</f>
        <v>0.04602597305698419</v>
      </c>
      <c r="E132">
        <f>E92*10000/E62</f>
        <v>0.035026693046579335</v>
      </c>
      <c r="F132">
        <f>F92*10000/F62</f>
        <v>0.049688185890170905</v>
      </c>
      <c r="G132">
        <f>AVERAGE(C132:E132)</f>
        <v>0.05075736685501322</v>
      </c>
      <c r="H132">
        <f>STDEV(C132:E132)</f>
        <v>0.018554465722176342</v>
      </c>
      <c r="I132">
        <f>(B132*B4+C132*C4+D132*D4+E132*E4+F132*F4)/SUM(B4:F4)</f>
        <v>0.04340860841365604</v>
      </c>
    </row>
    <row r="133" spans="1:9" ht="12.75">
      <c r="A133" t="s">
        <v>92</v>
      </c>
      <c r="B133">
        <f>B93*10000/B62</f>
        <v>0.1068472846026692</v>
      </c>
      <c r="C133">
        <f>C93*10000/C62</f>
        <v>0.1140515691943717</v>
      </c>
      <c r="D133">
        <f>D93*10000/D62</f>
        <v>0.1024572859773857</v>
      </c>
      <c r="E133">
        <f>E93*10000/E62</f>
        <v>0.08398315416479037</v>
      </c>
      <c r="F133">
        <f>F93*10000/F62</f>
        <v>0.07933281763722509</v>
      </c>
      <c r="G133">
        <f>AVERAGE(C133:E133)</f>
        <v>0.10016400311218258</v>
      </c>
      <c r="H133">
        <f>STDEV(C133:E133)</f>
        <v>0.015164819660077274</v>
      </c>
      <c r="I133">
        <f>(B133*B4+C133*C4+D133*D4+E133*E4+F133*F4)/SUM(B4:F4)</f>
        <v>0.09834111589888547</v>
      </c>
    </row>
    <row r="134" spans="1:9" ht="12.75">
      <c r="A134" t="s">
        <v>93</v>
      </c>
      <c r="B134">
        <f>B94*10000/B62</f>
        <v>0.010424704766522989</v>
      </c>
      <c r="C134">
        <f>C94*10000/C62</f>
        <v>0.0026188725823587944</v>
      </c>
      <c r="D134">
        <f>D94*10000/D62</f>
        <v>-0.0011417414460302329</v>
      </c>
      <c r="E134">
        <f>E94*10000/E62</f>
        <v>-0.016294162502922545</v>
      </c>
      <c r="F134">
        <f>F94*10000/F62</f>
        <v>-0.03433539167995877</v>
      </c>
      <c r="G134">
        <f>AVERAGE(C134:E134)</f>
        <v>-0.004939010455531328</v>
      </c>
      <c r="H134">
        <f>STDEV(C134:E134)</f>
        <v>0.01001200094797033</v>
      </c>
      <c r="I134">
        <f>(B134*B4+C134*C4+D134*D4+E134*E4+F134*F4)/SUM(B4:F4)</f>
        <v>-0.006653547910622309</v>
      </c>
    </row>
    <row r="135" spans="1:9" ht="12.75">
      <c r="A135" t="s">
        <v>94</v>
      </c>
      <c r="B135">
        <f>B95*10000/B62</f>
        <v>0.0015604783285485524</v>
      </c>
      <c r="C135">
        <f>C95*10000/C62</f>
        <v>-0.00250457512862276</v>
      </c>
      <c r="D135">
        <f>D95*10000/D62</f>
        <v>0.0012849385198770995</v>
      </c>
      <c r="E135">
        <f>E95*10000/E62</f>
        <v>0.0011611617853401605</v>
      </c>
      <c r="F135">
        <f>F95*10000/F62</f>
        <v>0.001956383411941209</v>
      </c>
      <c r="G135">
        <f>AVERAGE(C135:E135)</f>
        <v>-1.949160780183341E-05</v>
      </c>
      <c r="H135">
        <f>STDEV(C135:E135)</f>
        <v>0.002153035124909707</v>
      </c>
      <c r="I135">
        <f>(B135*B4+C135*C4+D135*D4+E135*E4+F135*F4)/SUM(B4:F4)</f>
        <v>0.0004735546772215424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2005-03-01T08:02:12Z</cp:lastPrinted>
  <dcterms:created xsi:type="dcterms:W3CDTF">2005-03-01T08:02:12Z</dcterms:created>
  <dcterms:modified xsi:type="dcterms:W3CDTF">2005-03-02T08:35:06Z</dcterms:modified>
  <cp:category/>
  <cp:version/>
  <cp:contentType/>
  <cp:contentStatus/>
</cp:coreProperties>
</file>