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<sst xmlns="http://schemas.openxmlformats.org/spreadsheetml/2006/main" count="204" uniqueCount="98">
  <si>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Tue 01/03/2005       11:16:12</t>
  </si>
  <si>
    <t>LISSNER</t>
  </si>
  <si>
    <t>HCMQAP505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</si>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</sst>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64202138"/>
        <c:axId val="40948331"/>
      </c:lineChart>
      <c:catAx>
        <c:axId val="6420213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948331"/>
        <c:crosses val="autoZero"/>
        <c:auto val="1"/>
        <c:lblOffset val="100"/>
        <c:noMultiLvlLbl val="0"/>
      </c:catAx>
      <c:valAx>
        <c:axId val="409483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202138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-0.002263</v>
      </c>
      <c r="C4" s="12">
        <v>-0.003757</v>
      </c>
      <c r="D4" s="12">
        <v>-0.003754</v>
      </c>
      <c r="E4" s="12">
        <v>-0.003753</v>
      </c>
      <c r="F4" s="24">
        <v>-0.002081</v>
      </c>
      <c r="G4" s="34">
        <v>-0.011704</v>
      </c>
    </row>
    <row r="5" spans="1:7" ht="12.75" thickBot="1">
      <c r="A5" s="44" t="s">
        <v>13</v>
      </c>
      <c r="B5" s="45">
        <v>1.433017</v>
      </c>
      <c r="C5" s="46">
        <v>1.148875</v>
      </c>
      <c r="D5" s="46">
        <v>-0.154394</v>
      </c>
      <c r="E5" s="46">
        <v>-0.307192</v>
      </c>
      <c r="F5" s="47">
        <v>-2.7649</v>
      </c>
      <c r="G5" s="48">
        <v>7.39867</v>
      </c>
    </row>
    <row r="6" spans="1:7" ht="12.75" thickTop="1">
      <c r="A6" s="6" t="s">
        <v>14</v>
      </c>
      <c r="B6" s="39">
        <v>-123.9261</v>
      </c>
      <c r="C6" s="40">
        <v>118.4183</v>
      </c>
      <c r="D6" s="40">
        <v>-9.506501</v>
      </c>
      <c r="E6" s="40">
        <v>-9.716791</v>
      </c>
      <c r="F6" s="41">
        <v>-44.30811</v>
      </c>
      <c r="G6" s="42">
        <v>0.001570343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0.103024</v>
      </c>
      <c r="C8" s="13">
        <v>3.330036</v>
      </c>
      <c r="D8" s="13">
        <v>1.819344</v>
      </c>
      <c r="E8" s="13">
        <v>-0.1466401</v>
      </c>
      <c r="F8" s="25">
        <v>-3.32993</v>
      </c>
      <c r="G8" s="35">
        <v>0.7747768</v>
      </c>
    </row>
    <row r="9" spans="1:7" ht="12">
      <c r="A9" s="20" t="s">
        <v>17</v>
      </c>
      <c r="B9" s="29">
        <v>0.4579897</v>
      </c>
      <c r="C9" s="13">
        <v>0.7812297</v>
      </c>
      <c r="D9" s="13">
        <v>-0.1805471</v>
      </c>
      <c r="E9" s="13">
        <v>0.02993454</v>
      </c>
      <c r="F9" s="25">
        <v>0.3586663</v>
      </c>
      <c r="G9" s="35">
        <v>0.2660569</v>
      </c>
    </row>
    <row r="10" spans="1:7" ht="12">
      <c r="A10" s="20" t="s">
        <v>18</v>
      </c>
      <c r="B10" s="29">
        <v>-0.07264732</v>
      </c>
      <c r="C10" s="13">
        <v>-0.7702977</v>
      </c>
      <c r="D10" s="13">
        <v>-0.9692591</v>
      </c>
      <c r="E10" s="13">
        <v>-0.3736163</v>
      </c>
      <c r="F10" s="25">
        <v>-0.6816732</v>
      </c>
      <c r="G10" s="35">
        <v>-0.6097899</v>
      </c>
    </row>
    <row r="11" spans="1:7" ht="12">
      <c r="A11" s="21" t="s">
        <v>19</v>
      </c>
      <c r="B11" s="31">
        <v>4.053298</v>
      </c>
      <c r="C11" s="15">
        <v>2.779619</v>
      </c>
      <c r="D11" s="15">
        <v>2.848077</v>
      </c>
      <c r="E11" s="15">
        <v>2.74958</v>
      </c>
      <c r="F11" s="27">
        <v>15.16274</v>
      </c>
      <c r="G11" s="37">
        <v>4.624671</v>
      </c>
    </row>
    <row r="12" spans="1:7" ht="12">
      <c r="A12" s="20" t="s">
        <v>20</v>
      </c>
      <c r="B12" s="29">
        <v>-0.5324037</v>
      </c>
      <c r="C12" s="13">
        <v>-0.05022164</v>
      </c>
      <c r="D12" s="13">
        <v>-0.02150513</v>
      </c>
      <c r="E12" s="13">
        <v>-0.07943802</v>
      </c>
      <c r="F12" s="25">
        <v>-0.492864</v>
      </c>
      <c r="G12" s="35">
        <v>-0.1792734</v>
      </c>
    </row>
    <row r="13" spans="1:7" ht="12">
      <c r="A13" s="20" t="s">
        <v>21</v>
      </c>
      <c r="B13" s="29">
        <v>0.04401891</v>
      </c>
      <c r="C13" s="13">
        <v>0.1171094</v>
      </c>
      <c r="D13" s="13">
        <v>-0.01014959</v>
      </c>
      <c r="E13" s="13">
        <v>-0.01650725</v>
      </c>
      <c r="F13" s="25">
        <v>0.04850362</v>
      </c>
      <c r="G13" s="35">
        <v>0.03463117</v>
      </c>
    </row>
    <row r="14" spans="1:7" ht="12">
      <c r="A14" s="20" t="s">
        <v>22</v>
      </c>
      <c r="B14" s="29">
        <v>0.08124005</v>
      </c>
      <c r="C14" s="13">
        <v>-0.03452533</v>
      </c>
      <c r="D14" s="13">
        <v>-0.07478487</v>
      </c>
      <c r="E14" s="13">
        <v>-0.04160903</v>
      </c>
      <c r="F14" s="25">
        <v>0.001270639</v>
      </c>
      <c r="G14" s="35">
        <v>-0.02435107</v>
      </c>
    </row>
    <row r="15" spans="1:7" ht="12">
      <c r="A15" s="21" t="s">
        <v>23</v>
      </c>
      <c r="B15" s="31">
        <v>-0.3367756</v>
      </c>
      <c r="C15" s="15">
        <v>-0.08312934</v>
      </c>
      <c r="D15" s="15">
        <v>-0.08833143</v>
      </c>
      <c r="E15" s="15">
        <v>-0.1092583</v>
      </c>
      <c r="F15" s="27">
        <v>-0.3171342</v>
      </c>
      <c r="G15" s="37">
        <v>-0.1586401</v>
      </c>
    </row>
    <row r="16" spans="1:7" ht="12">
      <c r="A16" s="20" t="s">
        <v>24</v>
      </c>
      <c r="B16" s="29">
        <v>-0.07844227</v>
      </c>
      <c r="C16" s="13">
        <v>-0.0520857</v>
      </c>
      <c r="D16" s="13">
        <v>-0.01031286</v>
      </c>
      <c r="E16" s="13">
        <v>-0.03085543</v>
      </c>
      <c r="F16" s="25">
        <v>-0.06934538</v>
      </c>
      <c r="G16" s="35">
        <v>-0.04305599</v>
      </c>
    </row>
    <row r="17" spans="1:7" ht="12">
      <c r="A17" s="20" t="s">
        <v>25</v>
      </c>
      <c r="B17" s="29">
        <v>-0.0611785</v>
      </c>
      <c r="C17" s="13">
        <v>-0.03725718</v>
      </c>
      <c r="D17" s="13">
        <v>-0.03412438</v>
      </c>
      <c r="E17" s="13">
        <v>-0.0381509</v>
      </c>
      <c r="F17" s="25">
        <v>-0.04603363</v>
      </c>
      <c r="G17" s="35">
        <v>-0.0413554</v>
      </c>
    </row>
    <row r="18" spans="1:7" ht="12">
      <c r="A18" s="20" t="s">
        <v>26</v>
      </c>
      <c r="B18" s="29">
        <v>0.08872457</v>
      </c>
      <c r="C18" s="13">
        <v>0.02165799</v>
      </c>
      <c r="D18" s="13">
        <v>0.04981809</v>
      </c>
      <c r="E18" s="13">
        <v>0.04833146</v>
      </c>
      <c r="F18" s="25">
        <v>0.02032991</v>
      </c>
      <c r="G18" s="35">
        <v>0.04439925</v>
      </c>
    </row>
    <row r="19" spans="1:7" ht="12">
      <c r="A19" s="21" t="s">
        <v>27</v>
      </c>
      <c r="B19" s="31">
        <v>-0.2037889</v>
      </c>
      <c r="C19" s="15">
        <v>-0.1987274</v>
      </c>
      <c r="D19" s="15">
        <v>-0.2045627</v>
      </c>
      <c r="E19" s="15">
        <v>-0.1889861</v>
      </c>
      <c r="F19" s="27">
        <v>-0.1388553</v>
      </c>
      <c r="G19" s="37">
        <v>-0.1905397</v>
      </c>
    </row>
    <row r="20" spans="1:7" ht="12.75" thickBot="1">
      <c r="A20" s="44" t="s">
        <v>28</v>
      </c>
      <c r="B20" s="45">
        <v>-0.00915189</v>
      </c>
      <c r="C20" s="46">
        <v>0.002309104</v>
      </c>
      <c r="D20" s="46">
        <v>0.001067061</v>
      </c>
      <c r="E20" s="46">
        <v>-0.007664439</v>
      </c>
      <c r="F20" s="47">
        <v>-0.003010801</v>
      </c>
      <c r="G20" s="48">
        <v>-0.002759062</v>
      </c>
    </row>
    <row r="21" spans="1:7" ht="12.75" thickTop="1">
      <c r="A21" s="6" t="s">
        <v>29</v>
      </c>
      <c r="B21" s="39">
        <v>-38.81327</v>
      </c>
      <c r="C21" s="40">
        <v>77.30113</v>
      </c>
      <c r="D21" s="40">
        <v>-52.90258</v>
      </c>
      <c r="E21" s="40">
        <v>18.50802</v>
      </c>
      <c r="F21" s="41">
        <v>-35.17048</v>
      </c>
      <c r="G21" s="43">
        <v>0.01452338</v>
      </c>
    </row>
    <row r="22" spans="1:7" ht="12">
      <c r="A22" s="20" t="s">
        <v>30</v>
      </c>
      <c r="B22" s="29">
        <v>28.66042</v>
      </c>
      <c r="C22" s="13">
        <v>22.97753</v>
      </c>
      <c r="D22" s="13">
        <v>-3.087887</v>
      </c>
      <c r="E22" s="13">
        <v>-6.143843</v>
      </c>
      <c r="F22" s="25">
        <v>-55.29856</v>
      </c>
      <c r="G22" s="36">
        <v>0</v>
      </c>
    </row>
    <row r="23" spans="1:7" ht="12">
      <c r="A23" s="20" t="s">
        <v>31</v>
      </c>
      <c r="B23" s="29">
        <v>4.102115</v>
      </c>
      <c r="C23" s="13">
        <v>-0.9953331</v>
      </c>
      <c r="D23" s="13">
        <v>-2.549136</v>
      </c>
      <c r="E23" s="13">
        <v>-0.0944573</v>
      </c>
      <c r="F23" s="25">
        <v>9.137235</v>
      </c>
      <c r="G23" s="35">
        <v>0.937744</v>
      </c>
    </row>
    <row r="24" spans="1:7" ht="12">
      <c r="A24" s="20" t="s">
        <v>32</v>
      </c>
      <c r="B24" s="29">
        <v>-1.773545</v>
      </c>
      <c r="C24" s="13">
        <v>2.187372</v>
      </c>
      <c r="D24" s="13">
        <v>2.602988</v>
      </c>
      <c r="E24" s="13">
        <v>-0.6763497</v>
      </c>
      <c r="F24" s="25">
        <v>1.175934</v>
      </c>
      <c r="G24" s="35">
        <v>0.8895227</v>
      </c>
    </row>
    <row r="25" spans="1:7" ht="12">
      <c r="A25" s="20" t="s">
        <v>33</v>
      </c>
      <c r="B25" s="29">
        <v>-0.2492231</v>
      </c>
      <c r="C25" s="13">
        <v>0.2839996</v>
      </c>
      <c r="D25" s="13">
        <v>-0.5502961</v>
      </c>
      <c r="E25" s="13">
        <v>0.2166912</v>
      </c>
      <c r="F25" s="25">
        <v>-0.2274066</v>
      </c>
      <c r="G25" s="35">
        <v>-0.07833957</v>
      </c>
    </row>
    <row r="26" spans="1:7" ht="12">
      <c r="A26" s="21" t="s">
        <v>34</v>
      </c>
      <c r="B26" s="31">
        <v>0.148741</v>
      </c>
      <c r="C26" s="15">
        <v>-0.03497021</v>
      </c>
      <c r="D26" s="15">
        <v>0.02818261</v>
      </c>
      <c r="E26" s="15">
        <v>0.4167774</v>
      </c>
      <c r="F26" s="27">
        <v>1.548379</v>
      </c>
      <c r="G26" s="37">
        <v>0.3264714</v>
      </c>
    </row>
    <row r="27" spans="1:7" ht="12">
      <c r="A27" s="20" t="s">
        <v>35</v>
      </c>
      <c r="B27" s="29">
        <v>0.3947351</v>
      </c>
      <c r="C27" s="13">
        <v>0.07399235</v>
      </c>
      <c r="D27" s="13">
        <v>0.06464533</v>
      </c>
      <c r="E27" s="13">
        <v>0.1364433</v>
      </c>
      <c r="F27" s="25">
        <v>0.173735</v>
      </c>
      <c r="G27" s="35">
        <v>0.1465748</v>
      </c>
    </row>
    <row r="28" spans="1:7" ht="12">
      <c r="A28" s="20" t="s">
        <v>36</v>
      </c>
      <c r="B28" s="29">
        <v>-0.2526751</v>
      </c>
      <c r="C28" s="13">
        <v>0.5015509</v>
      </c>
      <c r="D28" s="13">
        <v>0.3704573</v>
      </c>
      <c r="E28" s="13">
        <v>-0.2829877</v>
      </c>
      <c r="F28" s="25">
        <v>0.1052744</v>
      </c>
      <c r="G28" s="35">
        <v>0.1191693</v>
      </c>
    </row>
    <row r="29" spans="1:7" ht="12">
      <c r="A29" s="20" t="s">
        <v>37</v>
      </c>
      <c r="B29" s="29">
        <v>-0.0005866353</v>
      </c>
      <c r="C29" s="13">
        <v>0.07877696</v>
      </c>
      <c r="D29" s="13">
        <v>0.04056407</v>
      </c>
      <c r="E29" s="13">
        <v>-0.01016156</v>
      </c>
      <c r="F29" s="25">
        <v>0.0520991</v>
      </c>
      <c r="G29" s="35">
        <v>0.03313628</v>
      </c>
    </row>
    <row r="30" spans="1:7" ht="12">
      <c r="A30" s="21" t="s">
        <v>38</v>
      </c>
      <c r="B30" s="31">
        <v>0.1321605</v>
      </c>
      <c r="C30" s="15">
        <v>0.1239173</v>
      </c>
      <c r="D30" s="15">
        <v>-0.009934952</v>
      </c>
      <c r="E30" s="15">
        <v>0.02698296</v>
      </c>
      <c r="F30" s="27">
        <v>0.253183</v>
      </c>
      <c r="G30" s="37">
        <v>0.0868537</v>
      </c>
    </row>
    <row r="31" spans="1:7" ht="12">
      <c r="A31" s="20" t="s">
        <v>39</v>
      </c>
      <c r="B31" s="29">
        <v>-0.02373898</v>
      </c>
      <c r="C31" s="13">
        <v>0.02153871</v>
      </c>
      <c r="D31" s="13">
        <v>0.03801032</v>
      </c>
      <c r="E31" s="13">
        <v>0.02372402</v>
      </c>
      <c r="F31" s="25">
        <v>0.002661224</v>
      </c>
      <c r="G31" s="35">
        <v>0.01694561</v>
      </c>
    </row>
    <row r="32" spans="1:7" ht="12">
      <c r="A32" s="20" t="s">
        <v>40</v>
      </c>
      <c r="B32" s="29">
        <v>0.02279869</v>
      </c>
      <c r="C32" s="13">
        <v>0.08643869</v>
      </c>
      <c r="D32" s="13">
        <v>0.05552493</v>
      </c>
      <c r="E32" s="13">
        <v>-0.01173344</v>
      </c>
      <c r="F32" s="25">
        <v>0.01874167</v>
      </c>
      <c r="G32" s="35">
        <v>0.03714522</v>
      </c>
    </row>
    <row r="33" spans="1:7" ht="12">
      <c r="A33" s="20" t="s">
        <v>41</v>
      </c>
      <c r="B33" s="29">
        <v>0.1263526</v>
      </c>
      <c r="C33" s="13">
        <v>0.08575182</v>
      </c>
      <c r="D33" s="13">
        <v>0.1405624</v>
      </c>
      <c r="E33" s="13">
        <v>0.1122633</v>
      </c>
      <c r="F33" s="25">
        <v>0.08728332</v>
      </c>
      <c r="G33" s="35">
        <v>0.1113982</v>
      </c>
    </row>
    <row r="34" spans="1:7" ht="12">
      <c r="A34" s="21" t="s">
        <v>42</v>
      </c>
      <c r="B34" s="31">
        <v>-0.00131761</v>
      </c>
      <c r="C34" s="15">
        <v>-0.002579129</v>
      </c>
      <c r="D34" s="15">
        <v>-0.01045342</v>
      </c>
      <c r="E34" s="15">
        <v>0.003748607</v>
      </c>
      <c r="F34" s="27">
        <v>-0.02466772</v>
      </c>
      <c r="G34" s="37">
        <v>-0.005701342</v>
      </c>
    </row>
    <row r="35" spans="1:7" ht="12.75" thickBot="1">
      <c r="A35" s="22" t="s">
        <v>43</v>
      </c>
      <c r="B35" s="32">
        <v>0.00239177</v>
      </c>
      <c r="C35" s="16">
        <v>0.001157935</v>
      </c>
      <c r="D35" s="16">
        <v>-0.004586065</v>
      </c>
      <c r="E35" s="16">
        <v>-0.003263867</v>
      </c>
      <c r="F35" s="28">
        <v>0.007322509</v>
      </c>
      <c r="G35" s="38">
        <v>-0.0002857746</v>
      </c>
    </row>
    <row r="36" spans="1:7" ht="12">
      <c r="A36" s="4" t="s">
        <v>44</v>
      </c>
      <c r="B36" s="3">
        <v>20.18433</v>
      </c>
      <c r="C36" s="3">
        <v>20.18433</v>
      </c>
      <c r="D36" s="3">
        <v>20.19653</v>
      </c>
      <c r="E36" s="3">
        <v>20.19653</v>
      </c>
      <c r="F36" s="3">
        <v>20.20874</v>
      </c>
      <c r="G36" s="3"/>
    </row>
    <row r="37" spans="1:6" ht="12">
      <c r="A37" s="4" t="s">
        <v>45</v>
      </c>
      <c r="B37" s="2">
        <v>0.4089356</v>
      </c>
      <c r="C37" s="2">
        <v>0.3870646</v>
      </c>
      <c r="D37" s="2">
        <v>0.3768921</v>
      </c>
      <c r="E37" s="2">
        <v>0.3707886</v>
      </c>
      <c r="F37" s="2">
        <v>0.3590902</v>
      </c>
    </row>
    <row r="38" spans="1:7" ht="12">
      <c r="A38" s="4" t="s">
        <v>53</v>
      </c>
      <c r="B38" s="2">
        <v>0.0002108618</v>
      </c>
      <c r="C38" s="2">
        <v>-0.000201612</v>
      </c>
      <c r="D38" s="2">
        <v>1.613328E-05</v>
      </c>
      <c r="E38" s="2">
        <v>1.653787E-05</v>
      </c>
      <c r="F38" s="2">
        <v>7.499087E-05</v>
      </c>
      <c r="G38" s="2">
        <v>0.0003738966</v>
      </c>
    </row>
    <row r="39" spans="1:7" ht="12.75" thickBot="1">
      <c r="A39" s="4" t="s">
        <v>54</v>
      </c>
      <c r="B39" s="2">
        <v>6.537822E-05</v>
      </c>
      <c r="C39" s="2">
        <v>-0.0001309487</v>
      </c>
      <c r="D39" s="2">
        <v>8.993937E-05</v>
      </c>
      <c r="E39" s="2">
        <v>-3.145348E-05</v>
      </c>
      <c r="F39" s="2">
        <v>6.020451E-05</v>
      </c>
      <c r="G39" s="2">
        <v>0.001089745</v>
      </c>
    </row>
    <row r="40" spans="2:7" ht="12.75" thickBot="1">
      <c r="B40" s="7" t="s">
        <v>46</v>
      </c>
      <c r="C40" s="18">
        <v>-0.003754</v>
      </c>
      <c r="D40" s="17" t="s">
        <v>47</v>
      </c>
      <c r="E40" s="18">
        <v>3.117497</v>
      </c>
      <c r="F40" s="17" t="s">
        <v>48</v>
      </c>
      <c r="G40" s="8">
        <v>55.061091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12.505</v>
      </c>
      <c r="C43" s="1">
        <v>12.505</v>
      </c>
      <c r="D43" s="1">
        <v>12.505</v>
      </c>
      <c r="E43" s="1">
        <v>12.505</v>
      </c>
      <c r="F43" s="1">
        <v>12.505</v>
      </c>
      <c r="G43" s="1">
        <v>12.505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3" width="12.5742187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0.002263</v>
      </c>
      <c r="C4">
        <v>0.003757</v>
      </c>
      <c r="D4">
        <v>0.003754</v>
      </c>
      <c r="E4">
        <v>0.003753</v>
      </c>
      <c r="F4">
        <v>0.002081</v>
      </c>
      <c r="G4">
        <v>0.011704</v>
      </c>
    </row>
    <row r="5" spans="1:7" ht="12.75">
      <c r="A5" t="s">
        <v>13</v>
      </c>
      <c r="B5">
        <v>1.433017</v>
      </c>
      <c r="C5">
        <v>1.148875</v>
      </c>
      <c r="D5">
        <v>-0.154394</v>
      </c>
      <c r="E5">
        <v>-0.307192</v>
      </c>
      <c r="F5">
        <v>-2.7649</v>
      </c>
      <c r="G5">
        <v>7.39867</v>
      </c>
    </row>
    <row r="6" spans="1:7" ht="12.75">
      <c r="A6" t="s">
        <v>14</v>
      </c>
      <c r="B6" s="49">
        <v>-123.9261</v>
      </c>
      <c r="C6" s="49">
        <v>118.4183</v>
      </c>
      <c r="D6" s="49">
        <v>-9.506501</v>
      </c>
      <c r="E6" s="49">
        <v>-9.716791</v>
      </c>
      <c r="F6" s="49">
        <v>-44.30811</v>
      </c>
      <c r="G6" s="49">
        <v>0.001570343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0.103024</v>
      </c>
      <c r="C8" s="49">
        <v>3.330036</v>
      </c>
      <c r="D8" s="49">
        <v>1.819344</v>
      </c>
      <c r="E8" s="49">
        <v>-0.1466401</v>
      </c>
      <c r="F8" s="49">
        <v>-3.32993</v>
      </c>
      <c r="G8" s="49">
        <v>0.7747768</v>
      </c>
    </row>
    <row r="9" spans="1:7" ht="12.75">
      <c r="A9" t="s">
        <v>17</v>
      </c>
      <c r="B9" s="49">
        <v>0.4579897</v>
      </c>
      <c r="C9" s="49">
        <v>0.7812297</v>
      </c>
      <c r="D9" s="49">
        <v>-0.1805471</v>
      </c>
      <c r="E9" s="49">
        <v>0.02993454</v>
      </c>
      <c r="F9" s="49">
        <v>0.3586663</v>
      </c>
      <c r="G9" s="49">
        <v>0.2660569</v>
      </c>
    </row>
    <row r="10" spans="1:7" ht="12.75">
      <c r="A10" t="s">
        <v>18</v>
      </c>
      <c r="B10" s="49">
        <v>-0.07264732</v>
      </c>
      <c r="C10" s="49">
        <v>-0.7702977</v>
      </c>
      <c r="D10" s="49">
        <v>-0.9692591</v>
      </c>
      <c r="E10" s="49">
        <v>-0.3736163</v>
      </c>
      <c r="F10" s="49">
        <v>-0.6816732</v>
      </c>
      <c r="G10" s="49">
        <v>-0.6097899</v>
      </c>
    </row>
    <row r="11" spans="1:7" ht="12.75">
      <c r="A11" t="s">
        <v>19</v>
      </c>
      <c r="B11" s="49">
        <v>4.053298</v>
      </c>
      <c r="C11" s="49">
        <v>2.779619</v>
      </c>
      <c r="D11" s="49">
        <v>2.848077</v>
      </c>
      <c r="E11" s="49">
        <v>2.74958</v>
      </c>
      <c r="F11" s="49">
        <v>15.16274</v>
      </c>
      <c r="G11" s="49">
        <v>4.624671</v>
      </c>
    </row>
    <row r="12" spans="1:7" ht="12.75">
      <c r="A12" t="s">
        <v>20</v>
      </c>
      <c r="B12" s="49">
        <v>-0.5324037</v>
      </c>
      <c r="C12" s="49">
        <v>-0.05022164</v>
      </c>
      <c r="D12" s="49">
        <v>-0.02150513</v>
      </c>
      <c r="E12" s="49">
        <v>-0.07943802</v>
      </c>
      <c r="F12" s="49">
        <v>-0.492864</v>
      </c>
      <c r="G12" s="49">
        <v>-0.1792734</v>
      </c>
    </row>
    <row r="13" spans="1:7" ht="12.75">
      <c r="A13" t="s">
        <v>21</v>
      </c>
      <c r="B13" s="49">
        <v>0.04401891</v>
      </c>
      <c r="C13" s="49">
        <v>0.1171094</v>
      </c>
      <c r="D13" s="49">
        <v>-0.01014959</v>
      </c>
      <c r="E13" s="49">
        <v>-0.01650725</v>
      </c>
      <c r="F13" s="49">
        <v>0.04850362</v>
      </c>
      <c r="G13" s="49">
        <v>0.03463117</v>
      </c>
    </row>
    <row r="14" spans="1:7" ht="12.75">
      <c r="A14" t="s">
        <v>22</v>
      </c>
      <c r="B14" s="49">
        <v>0.08124005</v>
      </c>
      <c r="C14" s="49">
        <v>-0.03452533</v>
      </c>
      <c r="D14" s="49">
        <v>-0.07478487</v>
      </c>
      <c r="E14" s="49">
        <v>-0.04160903</v>
      </c>
      <c r="F14" s="49">
        <v>0.001270639</v>
      </c>
      <c r="G14" s="49">
        <v>-0.02435107</v>
      </c>
    </row>
    <row r="15" spans="1:7" ht="12.75">
      <c r="A15" t="s">
        <v>23</v>
      </c>
      <c r="B15" s="49">
        <v>-0.3367756</v>
      </c>
      <c r="C15" s="49">
        <v>-0.08312934</v>
      </c>
      <c r="D15" s="49">
        <v>-0.08833143</v>
      </c>
      <c r="E15" s="49">
        <v>-0.1092583</v>
      </c>
      <c r="F15" s="49">
        <v>-0.3171342</v>
      </c>
      <c r="G15" s="49">
        <v>-0.1586401</v>
      </c>
    </row>
    <row r="16" spans="1:7" ht="12.75">
      <c r="A16" t="s">
        <v>24</v>
      </c>
      <c r="B16" s="49">
        <v>-0.07844227</v>
      </c>
      <c r="C16" s="49">
        <v>-0.0520857</v>
      </c>
      <c r="D16" s="49">
        <v>-0.01031286</v>
      </c>
      <c r="E16" s="49">
        <v>-0.03085543</v>
      </c>
      <c r="F16" s="49">
        <v>-0.06934538</v>
      </c>
      <c r="G16" s="49">
        <v>-0.04305599</v>
      </c>
    </row>
    <row r="17" spans="1:7" ht="12.75">
      <c r="A17" t="s">
        <v>25</v>
      </c>
      <c r="B17" s="49">
        <v>-0.0611785</v>
      </c>
      <c r="C17" s="49">
        <v>-0.03725718</v>
      </c>
      <c r="D17" s="49">
        <v>-0.03412438</v>
      </c>
      <c r="E17" s="49">
        <v>-0.0381509</v>
      </c>
      <c r="F17" s="49">
        <v>-0.04603363</v>
      </c>
      <c r="G17" s="49">
        <v>-0.0413554</v>
      </c>
    </row>
    <row r="18" spans="1:7" ht="12.75">
      <c r="A18" t="s">
        <v>26</v>
      </c>
      <c r="B18" s="49">
        <v>0.08872457</v>
      </c>
      <c r="C18" s="49">
        <v>0.02165799</v>
      </c>
      <c r="D18" s="49">
        <v>0.04981809</v>
      </c>
      <c r="E18" s="49">
        <v>0.04833146</v>
      </c>
      <c r="F18" s="49">
        <v>0.02032991</v>
      </c>
      <c r="G18" s="49">
        <v>0.04439925</v>
      </c>
    </row>
    <row r="19" spans="1:7" ht="12.75">
      <c r="A19" t="s">
        <v>27</v>
      </c>
      <c r="B19" s="49">
        <v>-0.2037889</v>
      </c>
      <c r="C19" s="49">
        <v>-0.1987274</v>
      </c>
      <c r="D19" s="49">
        <v>-0.2045627</v>
      </c>
      <c r="E19" s="49">
        <v>-0.1889861</v>
      </c>
      <c r="F19" s="49">
        <v>-0.1388553</v>
      </c>
      <c r="G19" s="49">
        <v>-0.1905397</v>
      </c>
    </row>
    <row r="20" spans="1:7" ht="12.75">
      <c r="A20" t="s">
        <v>28</v>
      </c>
      <c r="B20" s="49">
        <v>-0.00915189</v>
      </c>
      <c r="C20" s="49">
        <v>0.002309104</v>
      </c>
      <c r="D20" s="49">
        <v>0.001067061</v>
      </c>
      <c r="E20" s="49">
        <v>-0.007664439</v>
      </c>
      <c r="F20" s="49">
        <v>-0.003010801</v>
      </c>
      <c r="G20" s="49">
        <v>-0.002759062</v>
      </c>
    </row>
    <row r="21" spans="1:7" ht="12.75">
      <c r="A21" t="s">
        <v>29</v>
      </c>
      <c r="B21" s="49">
        <v>-38.81327</v>
      </c>
      <c r="C21" s="49">
        <v>77.30113</v>
      </c>
      <c r="D21" s="49">
        <v>-52.90258</v>
      </c>
      <c r="E21" s="49">
        <v>18.50802</v>
      </c>
      <c r="F21" s="49">
        <v>-35.17048</v>
      </c>
      <c r="G21" s="49">
        <v>0.01452338</v>
      </c>
    </row>
    <row r="22" spans="1:7" ht="12.75">
      <c r="A22" t="s">
        <v>30</v>
      </c>
      <c r="B22" s="49">
        <v>28.66042</v>
      </c>
      <c r="C22" s="49">
        <v>22.97753</v>
      </c>
      <c r="D22" s="49">
        <v>-3.087887</v>
      </c>
      <c r="E22" s="49">
        <v>-6.143843</v>
      </c>
      <c r="F22" s="49">
        <v>-55.29856</v>
      </c>
      <c r="G22" s="49">
        <v>0</v>
      </c>
    </row>
    <row r="23" spans="1:7" ht="12.75">
      <c r="A23" t="s">
        <v>31</v>
      </c>
      <c r="B23" s="49">
        <v>4.102115</v>
      </c>
      <c r="C23" s="49">
        <v>-0.9953331</v>
      </c>
      <c r="D23" s="49">
        <v>-2.549136</v>
      </c>
      <c r="E23" s="49">
        <v>-0.0944573</v>
      </c>
      <c r="F23" s="49">
        <v>9.137235</v>
      </c>
      <c r="G23" s="49">
        <v>0.937744</v>
      </c>
    </row>
    <row r="24" spans="1:7" ht="12.75">
      <c r="A24" t="s">
        <v>32</v>
      </c>
      <c r="B24" s="49">
        <v>-1.773545</v>
      </c>
      <c r="C24" s="49">
        <v>2.187372</v>
      </c>
      <c r="D24" s="49">
        <v>2.602988</v>
      </c>
      <c r="E24" s="49">
        <v>-0.6763497</v>
      </c>
      <c r="F24" s="49">
        <v>1.175934</v>
      </c>
      <c r="G24" s="49">
        <v>0.8895227</v>
      </c>
    </row>
    <row r="25" spans="1:7" ht="12.75">
      <c r="A25" t="s">
        <v>33</v>
      </c>
      <c r="B25" s="49">
        <v>-0.2492231</v>
      </c>
      <c r="C25" s="49">
        <v>0.2839996</v>
      </c>
      <c r="D25" s="49">
        <v>-0.5502961</v>
      </c>
      <c r="E25" s="49">
        <v>0.2166912</v>
      </c>
      <c r="F25" s="49">
        <v>-0.2274066</v>
      </c>
      <c r="G25" s="49">
        <v>-0.07833957</v>
      </c>
    </row>
    <row r="26" spans="1:7" ht="12.75">
      <c r="A26" t="s">
        <v>34</v>
      </c>
      <c r="B26" s="49">
        <v>0.148741</v>
      </c>
      <c r="C26" s="49">
        <v>-0.03497021</v>
      </c>
      <c r="D26" s="49">
        <v>0.02818261</v>
      </c>
      <c r="E26" s="49">
        <v>0.4167774</v>
      </c>
      <c r="F26" s="49">
        <v>1.548379</v>
      </c>
      <c r="G26" s="49">
        <v>0.3264714</v>
      </c>
    </row>
    <row r="27" spans="1:7" ht="12.75">
      <c r="A27" t="s">
        <v>35</v>
      </c>
      <c r="B27" s="49">
        <v>0.3947351</v>
      </c>
      <c r="C27" s="49">
        <v>0.07399235</v>
      </c>
      <c r="D27" s="49">
        <v>0.06464533</v>
      </c>
      <c r="E27" s="49">
        <v>0.1364433</v>
      </c>
      <c r="F27" s="49">
        <v>0.173735</v>
      </c>
      <c r="G27" s="49">
        <v>0.1465748</v>
      </c>
    </row>
    <row r="28" spans="1:7" ht="12.75">
      <c r="A28" t="s">
        <v>36</v>
      </c>
      <c r="B28" s="49">
        <v>-0.2526751</v>
      </c>
      <c r="C28" s="49">
        <v>0.5015509</v>
      </c>
      <c r="D28" s="49">
        <v>0.3704573</v>
      </c>
      <c r="E28" s="49">
        <v>-0.2829877</v>
      </c>
      <c r="F28" s="49">
        <v>0.1052744</v>
      </c>
      <c r="G28" s="49">
        <v>0.1191693</v>
      </c>
    </row>
    <row r="29" spans="1:7" ht="12.75">
      <c r="A29" t="s">
        <v>37</v>
      </c>
      <c r="B29" s="49">
        <v>-0.0005866353</v>
      </c>
      <c r="C29" s="49">
        <v>0.07877696</v>
      </c>
      <c r="D29" s="49">
        <v>0.04056407</v>
      </c>
      <c r="E29" s="49">
        <v>-0.01016156</v>
      </c>
      <c r="F29" s="49">
        <v>0.0520991</v>
      </c>
      <c r="G29" s="49">
        <v>0.03313628</v>
      </c>
    </row>
    <row r="30" spans="1:7" ht="12.75">
      <c r="A30" t="s">
        <v>38</v>
      </c>
      <c r="B30" s="49">
        <v>0.1321605</v>
      </c>
      <c r="C30" s="49">
        <v>0.1239173</v>
      </c>
      <c r="D30" s="49">
        <v>-0.009934952</v>
      </c>
      <c r="E30" s="49">
        <v>0.02698296</v>
      </c>
      <c r="F30" s="49">
        <v>0.253183</v>
      </c>
      <c r="G30" s="49">
        <v>0.0868537</v>
      </c>
    </row>
    <row r="31" spans="1:7" ht="12.75">
      <c r="A31" t="s">
        <v>39</v>
      </c>
      <c r="B31" s="49">
        <v>-0.02373898</v>
      </c>
      <c r="C31" s="49">
        <v>0.02153871</v>
      </c>
      <c r="D31" s="49">
        <v>0.03801032</v>
      </c>
      <c r="E31" s="49">
        <v>0.02372402</v>
      </c>
      <c r="F31" s="49">
        <v>0.002661224</v>
      </c>
      <c r="G31" s="49">
        <v>0.01694561</v>
      </c>
    </row>
    <row r="32" spans="1:7" ht="12.75">
      <c r="A32" t="s">
        <v>40</v>
      </c>
      <c r="B32" s="49">
        <v>0.02279869</v>
      </c>
      <c r="C32" s="49">
        <v>0.08643869</v>
      </c>
      <c r="D32" s="49">
        <v>0.05552493</v>
      </c>
      <c r="E32" s="49">
        <v>-0.01173344</v>
      </c>
      <c r="F32" s="49">
        <v>0.01874167</v>
      </c>
      <c r="G32" s="49">
        <v>0.03714522</v>
      </c>
    </row>
    <row r="33" spans="1:7" ht="12.75">
      <c r="A33" t="s">
        <v>41</v>
      </c>
      <c r="B33" s="49">
        <v>0.1263526</v>
      </c>
      <c r="C33" s="49">
        <v>0.08575182</v>
      </c>
      <c r="D33" s="49">
        <v>0.1405624</v>
      </c>
      <c r="E33" s="49">
        <v>0.1122633</v>
      </c>
      <c r="F33" s="49">
        <v>0.08728332</v>
      </c>
      <c r="G33" s="49">
        <v>0.1113982</v>
      </c>
    </row>
    <row r="34" spans="1:7" ht="12.75">
      <c r="A34" t="s">
        <v>42</v>
      </c>
      <c r="B34" s="49">
        <v>-0.00131761</v>
      </c>
      <c r="C34" s="49">
        <v>-0.002579129</v>
      </c>
      <c r="D34" s="49">
        <v>-0.01045342</v>
      </c>
      <c r="E34" s="49">
        <v>0.003748607</v>
      </c>
      <c r="F34" s="49">
        <v>-0.02466772</v>
      </c>
      <c r="G34" s="49">
        <v>-0.005701342</v>
      </c>
    </row>
    <row r="35" spans="1:7" ht="12.75">
      <c r="A35" t="s">
        <v>43</v>
      </c>
      <c r="B35" s="49">
        <v>0.00239177</v>
      </c>
      <c r="C35" s="49">
        <v>0.001157935</v>
      </c>
      <c r="D35" s="49">
        <v>-0.004586065</v>
      </c>
      <c r="E35" s="49">
        <v>-0.003263867</v>
      </c>
      <c r="F35" s="49">
        <v>0.007322509</v>
      </c>
      <c r="G35" s="49">
        <v>-0.0002857746</v>
      </c>
    </row>
    <row r="36" spans="1:6" ht="12.75">
      <c r="A36" t="s">
        <v>44</v>
      </c>
      <c r="B36" s="49">
        <v>20.18433</v>
      </c>
      <c r="C36" s="49">
        <v>20.18433</v>
      </c>
      <c r="D36" s="49">
        <v>20.19653</v>
      </c>
      <c r="E36" s="49">
        <v>20.19653</v>
      </c>
      <c r="F36" s="49">
        <v>20.20874</v>
      </c>
    </row>
    <row r="37" spans="1:6" ht="12.75">
      <c r="A37" t="s">
        <v>45</v>
      </c>
      <c r="B37" s="49">
        <v>0.4089356</v>
      </c>
      <c r="C37" s="49">
        <v>0.3870646</v>
      </c>
      <c r="D37" s="49">
        <v>0.3768921</v>
      </c>
      <c r="E37" s="49">
        <v>0.3707886</v>
      </c>
      <c r="F37" s="49">
        <v>0.3590902</v>
      </c>
    </row>
    <row r="38" spans="1:7" ht="12.75">
      <c r="A38" t="s">
        <v>55</v>
      </c>
      <c r="B38" s="49">
        <v>0.0002108618</v>
      </c>
      <c r="C38" s="49">
        <v>-0.000201612</v>
      </c>
      <c r="D38" s="49">
        <v>1.613328E-05</v>
      </c>
      <c r="E38" s="49">
        <v>1.653787E-05</v>
      </c>
      <c r="F38" s="49">
        <v>7.499087E-05</v>
      </c>
      <c r="G38" s="49">
        <v>0.0003738966</v>
      </c>
    </row>
    <row r="39" spans="1:7" ht="12.75">
      <c r="A39" t="s">
        <v>56</v>
      </c>
      <c r="B39" s="49">
        <v>6.537822E-05</v>
      </c>
      <c r="C39" s="49">
        <v>-0.0001309487</v>
      </c>
      <c r="D39" s="49">
        <v>8.993937E-05</v>
      </c>
      <c r="E39" s="49">
        <v>-3.145348E-05</v>
      </c>
      <c r="F39" s="49">
        <v>6.020451E-05</v>
      </c>
      <c r="G39" s="49">
        <v>0.001089745</v>
      </c>
    </row>
    <row r="40" spans="2:7" ht="12.75">
      <c r="B40" t="s">
        <v>46</v>
      </c>
      <c r="C40">
        <v>-0.003754</v>
      </c>
      <c r="D40" t="s">
        <v>47</v>
      </c>
      <c r="E40">
        <v>3.117497</v>
      </c>
      <c r="F40" t="s">
        <v>48</v>
      </c>
      <c r="G40">
        <v>55.061091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12.505</v>
      </c>
      <c r="C44">
        <v>12.505</v>
      </c>
      <c r="D44">
        <v>12.505</v>
      </c>
      <c r="E44">
        <v>12.505</v>
      </c>
      <c r="F44">
        <v>12.505</v>
      </c>
      <c r="J44">
        <v>12.505</v>
      </c>
    </row>
    <row r="50" spans="1:7" ht="12.75">
      <c r="A50" t="s">
        <v>58</v>
      </c>
      <c r="B50">
        <f>-0.017/(B7*B7+B22*B22)*(B21*B22+B6*B7)</f>
        <v>0.00021086174672548772</v>
      </c>
      <c r="C50">
        <f>-0.017/(C7*C7+C22*C22)*(C21*C22+C6*C7)</f>
        <v>-0.00020161199769112975</v>
      </c>
      <c r="D50">
        <f>-0.017/(D7*D7+D22*D22)*(D21*D22+D6*D7)</f>
        <v>1.6133279439546124E-05</v>
      </c>
      <c r="E50">
        <f>-0.017/(E7*E7+E22*E22)*(E21*E22+E6*E7)</f>
        <v>1.6537869220233003E-05</v>
      </c>
      <c r="F50">
        <f>-0.017/(F7*F7+F22*F22)*(F21*F22+F6*F7)</f>
        <v>7.49908647585493E-05</v>
      </c>
      <c r="G50">
        <f>(B50*B$4+C50*C$4+D50*D$4+E50*E$4+F50*F$4)/SUM(B$4:F$4)</f>
        <v>-1.0181949792824746E-07</v>
      </c>
    </row>
    <row r="51" spans="1:7" ht="12.75">
      <c r="A51" t="s">
        <v>59</v>
      </c>
      <c r="B51">
        <f>-0.017/(B7*B7+B22*B22)*(B21*B7-B6*B22)</f>
        <v>6.537822037769139E-05</v>
      </c>
      <c r="C51">
        <f>-0.017/(C7*C7+C22*C22)*(C21*C7-C6*C22)</f>
        <v>-0.00013094866642746923</v>
      </c>
      <c r="D51">
        <f>-0.017/(D7*D7+D22*D22)*(D21*D7-D6*D22)</f>
        <v>8.993936777438489E-05</v>
      </c>
      <c r="E51">
        <f>-0.017/(E7*E7+E22*E22)*(E21*E7-E6*E22)</f>
        <v>-3.145347339279564E-05</v>
      </c>
      <c r="F51">
        <f>-0.017/(F7*F7+F22*F22)*(F21*F7-F6*F22)</f>
        <v>6.020450468343025E-05</v>
      </c>
      <c r="G51">
        <f>(B51*B$4+C51*C$4+D51*D$4+E51*E$4+F51*F$4)/SUM(B$4:F$4)</f>
        <v>5.444952427030285E-08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9999.971004099072</v>
      </c>
      <c r="C62">
        <f>C7+(2/0.017)*(C8*C50-C23*C51)</f>
        <v>9999.905680852655</v>
      </c>
      <c r="D62">
        <f>D7+(2/0.017)*(D8*D50-D23*D51)</f>
        <v>10000.030425842984</v>
      </c>
      <c r="E62">
        <f>E7+(2/0.017)*(E8*E50-E23*E51)</f>
        <v>9999.999365161768</v>
      </c>
      <c r="F62">
        <f>F7+(2/0.017)*(F8*F50-F23*F51)</f>
        <v>9999.905903877925</v>
      </c>
    </row>
    <row r="63" spans="1:6" ht="12.75">
      <c r="A63" t="s">
        <v>67</v>
      </c>
      <c r="B63">
        <f>B8+(3/0.017)*(B9*B50-B24*B51)</f>
        <v>0.1405281865854179</v>
      </c>
      <c r="C63">
        <f>C8+(3/0.017)*(C9*C50-C24*C51)</f>
        <v>3.352788029277908</v>
      </c>
      <c r="D63">
        <f>D8+(3/0.017)*(D9*D50-D24*D51)</f>
        <v>1.7775162508481277</v>
      </c>
      <c r="E63">
        <f>E8+(3/0.017)*(E9*E50-E24*E51)</f>
        <v>-0.15030689302096836</v>
      </c>
      <c r="F63">
        <f>F8+(3/0.017)*(F9*F50-F24*F51)</f>
        <v>-3.337677028472998</v>
      </c>
    </row>
    <row r="64" spans="1:6" ht="12.75">
      <c r="A64" t="s">
        <v>68</v>
      </c>
      <c r="B64">
        <f>B9+(4/0.017)*(B10*B50-B25*B51)</f>
        <v>0.4582191639917379</v>
      </c>
      <c r="C64">
        <f>C9+(4/0.017)*(C10*C50-C25*C51)</f>
        <v>0.8265216122352511</v>
      </c>
      <c r="D64">
        <f>D9+(4/0.017)*(D10*D50-D25*D51)</f>
        <v>-0.1725809928439796</v>
      </c>
      <c r="E64">
        <f>E9+(4/0.017)*(E10*E50-E25*E51)</f>
        <v>0.030084392561342498</v>
      </c>
      <c r="F64">
        <f>F9+(4/0.017)*(F10*F50-F25*F51)</f>
        <v>0.34985962681506244</v>
      </c>
    </row>
    <row r="65" spans="1:6" ht="12.75">
      <c r="A65" t="s">
        <v>69</v>
      </c>
      <c r="B65">
        <f>B10+(5/0.017)*(B11*B50-B26*B51)</f>
        <v>0.1758706430593317</v>
      </c>
      <c r="C65">
        <f>C10+(5/0.017)*(C11*C50-C26*C51)</f>
        <v>-0.9364694181689438</v>
      </c>
      <c r="D65">
        <f>D10+(5/0.017)*(D11*D50-D26*D51)</f>
        <v>-0.9564902482409671</v>
      </c>
      <c r="E65">
        <f>E10+(5/0.017)*(E11*E50-E26*E51)</f>
        <v>-0.3563865084375921</v>
      </c>
      <c r="F65">
        <f>F10+(5/0.017)*(F11*F50-F26*F51)</f>
        <v>-0.37465920177887624</v>
      </c>
    </row>
    <row r="66" spans="1:6" ht="12.75">
      <c r="A66" t="s">
        <v>70</v>
      </c>
      <c r="B66">
        <f>B11+(6/0.017)*(B12*B50-B27*B51)</f>
        <v>4.004567181469274</v>
      </c>
      <c r="C66">
        <f>C11+(6/0.017)*(C12*C50-C27*C51)</f>
        <v>2.7866123475503737</v>
      </c>
      <c r="D66">
        <f>D11+(6/0.017)*(D12*D50-D27*D51)</f>
        <v>2.8459024911594915</v>
      </c>
      <c r="E66">
        <f>E11+(6/0.017)*(E12*E50-E27*E51)</f>
        <v>2.750631016513047</v>
      </c>
      <c r="F66">
        <f>F11+(6/0.017)*(F12*F50-F27*F51)</f>
        <v>15.146003555109576</v>
      </c>
    </row>
    <row r="67" spans="1:6" ht="12.75">
      <c r="A67" t="s">
        <v>71</v>
      </c>
      <c r="B67">
        <f>B12+(7/0.017)*(B13*B50-B28*B51)</f>
        <v>-0.521779613625697</v>
      </c>
      <c r="C67">
        <f>C12+(7/0.017)*(C13*C50-C28*C51)</f>
        <v>-0.032900032357258135</v>
      </c>
      <c r="D67">
        <f>D12+(7/0.017)*(D13*D50-D28*D51)</f>
        <v>-0.03529201768514748</v>
      </c>
      <c r="E67">
        <f>E12+(7/0.017)*(E13*E50-E28*E51)</f>
        <v>-0.08321552504934522</v>
      </c>
      <c r="F67">
        <f>F12+(7/0.017)*(F13*F50-F28*F51)</f>
        <v>-0.49397603840593396</v>
      </c>
    </row>
    <row r="68" spans="1:6" ht="12.75">
      <c r="A68" t="s">
        <v>72</v>
      </c>
      <c r="B68">
        <f>B13+(8/0.017)*(B14*B50-B29*B51)</f>
        <v>0.05209833212658386</v>
      </c>
      <c r="C68">
        <f>C13+(8/0.017)*(C14*C50-C29*C51)</f>
        <v>0.12523949816915558</v>
      </c>
      <c r="D68">
        <f>D13+(8/0.017)*(D14*D50-D29*D51)</f>
        <v>-0.012434216830925188</v>
      </c>
      <c r="E68">
        <f>E13+(8/0.017)*(E14*E50-E29*E51)</f>
        <v>-0.01698148108405179</v>
      </c>
      <c r="F68">
        <f>F13+(8/0.017)*(F14*F50-F29*F51)</f>
        <v>0.047072413321154555</v>
      </c>
    </row>
    <row r="69" spans="1:6" ht="12.75">
      <c r="A69" t="s">
        <v>73</v>
      </c>
      <c r="B69">
        <f>B14+(9/0.017)*(B15*B50-B30*B51)</f>
        <v>0.03907054493630879</v>
      </c>
      <c r="C69">
        <f>C14+(9/0.017)*(C15*C50-C30*C51)</f>
        <v>-0.01706179486012118</v>
      </c>
      <c r="D69">
        <f>D14+(9/0.017)*(D15*D50-D30*D51)</f>
        <v>-0.07506626947503663</v>
      </c>
      <c r="E69">
        <f>E14+(9/0.017)*(E15*E50-E30*E51)</f>
        <v>-0.042116307938815</v>
      </c>
      <c r="F69">
        <f>F14+(9/0.017)*(F15*F50-F30*F51)</f>
        <v>-0.019389615417998867</v>
      </c>
    </row>
    <row r="70" spans="1:6" ht="12.75">
      <c r="A70" t="s">
        <v>74</v>
      </c>
      <c r="B70">
        <f>B15+(10/0.017)*(B16*B50-B31*B51)</f>
        <v>-0.3455923422372534</v>
      </c>
      <c r="C70">
        <f>C15+(10/0.017)*(C16*C50-C31*C51)</f>
        <v>-0.07529312389458301</v>
      </c>
      <c r="D70">
        <f>D15+(10/0.017)*(D16*D50-D31*D51)</f>
        <v>-0.09044025611876645</v>
      </c>
      <c r="E70">
        <f>E15+(10/0.017)*(E16*E50-E31*E51)</f>
        <v>-0.10911952366719642</v>
      </c>
      <c r="F70">
        <f>F15+(10/0.017)*(F16*F50-F31*F51)</f>
        <v>-0.3202874280505775</v>
      </c>
    </row>
    <row r="71" spans="1:6" ht="12.75">
      <c r="A71" t="s">
        <v>75</v>
      </c>
      <c r="B71">
        <f>B16+(11/0.017)*(B17*B50-B32*B51)</f>
        <v>-0.0877539273331216</v>
      </c>
      <c r="C71">
        <f>C16+(11/0.017)*(C17*C50-C32*C51)</f>
        <v>-0.03990124221263943</v>
      </c>
      <c r="D71">
        <f>D16+(11/0.017)*(D17*D50-D32*D51)</f>
        <v>-0.013900422814102387</v>
      </c>
      <c r="E71">
        <f>E16+(11/0.017)*(E17*E50-E32*E51)</f>
        <v>-0.031502483671440096</v>
      </c>
      <c r="F71">
        <f>F16+(11/0.017)*(F17*F50-F32*F51)</f>
        <v>-0.07230919067591879</v>
      </c>
    </row>
    <row r="72" spans="1:6" ht="12.75">
      <c r="A72" t="s">
        <v>76</v>
      </c>
      <c r="B72">
        <f>B17+(12/0.017)*(B18*B50-B33*B51)</f>
        <v>-0.05380350493206575</v>
      </c>
      <c r="C72">
        <f>C17+(12/0.017)*(C18*C50-C33*C51)</f>
        <v>-0.03241300881680903</v>
      </c>
      <c r="D72">
        <f>D17+(12/0.017)*(D18*D50-D33*D51)</f>
        <v>-0.042480872391813466</v>
      </c>
      <c r="E72">
        <f>E17+(12/0.017)*(E18*E50-E33*E51)</f>
        <v>-0.03509416817583034</v>
      </c>
      <c r="F72">
        <f>F17+(12/0.017)*(F18*F50-F33*F51)</f>
        <v>-0.04866677695272602</v>
      </c>
    </row>
    <row r="73" spans="1:6" ht="12.75">
      <c r="A73" t="s">
        <v>77</v>
      </c>
      <c r="B73">
        <f>B18+(13/0.017)*(B19*B50-B34*B51)</f>
        <v>0.055930050855054085</v>
      </c>
      <c r="C73">
        <f>C18+(13/0.017)*(C19*C50-C34*C51)</f>
        <v>0.052038297640547494</v>
      </c>
      <c r="D73">
        <f>D18+(13/0.017)*(D19*D50-D34*D51)</f>
        <v>0.0480133128347257</v>
      </c>
      <c r="E73">
        <f>E18+(13/0.017)*(E19*E50-E34*E51)</f>
        <v>0.046031591232694395</v>
      </c>
      <c r="F73">
        <f>F18+(13/0.017)*(F19*F50-F34*F51)</f>
        <v>0.01350279087838252</v>
      </c>
    </row>
    <row r="74" spans="1:6" ht="12.75">
      <c r="A74" t="s">
        <v>78</v>
      </c>
      <c r="B74">
        <f>B19+(14/0.017)*(B20*B50-B35*B51)</f>
        <v>-0.20550690849902892</v>
      </c>
      <c r="C74">
        <f>C19+(14/0.017)*(C20*C50-C35*C51)</f>
        <v>-0.19898591660985862</v>
      </c>
      <c r="D74">
        <f>D19+(14/0.017)*(D20*D50-D35*D51)</f>
        <v>-0.2042088434282647</v>
      </c>
      <c r="E74">
        <f>E19+(14/0.017)*(E20*E50-E35*E51)</f>
        <v>-0.18917502871831693</v>
      </c>
      <c r="F74">
        <f>F19+(14/0.017)*(F20*F50-F35*F51)</f>
        <v>-0.13940428990422776</v>
      </c>
    </row>
    <row r="75" spans="1:6" ht="12.75">
      <c r="A75" t="s">
        <v>79</v>
      </c>
      <c r="B75" s="49">
        <f>B20</f>
        <v>-0.00915189</v>
      </c>
      <c r="C75" s="49">
        <f>C20</f>
        <v>0.002309104</v>
      </c>
      <c r="D75" s="49">
        <f>D20</f>
        <v>0.001067061</v>
      </c>
      <c r="E75" s="49">
        <f>E20</f>
        <v>-0.007664439</v>
      </c>
      <c r="F75" s="49">
        <f>F20</f>
        <v>-0.003010801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28.762974665875884</v>
      </c>
      <c r="C82">
        <f>C22+(2/0.017)*(C8*C51+C23*C50)</f>
        <v>22.949836743682784</v>
      </c>
      <c r="D82">
        <f>D22+(2/0.017)*(D8*D51+D23*D50)</f>
        <v>-3.073474679328622</v>
      </c>
      <c r="E82">
        <f>E22+(2/0.017)*(E8*E51+E23*E50)</f>
        <v>-6.143484150822427</v>
      </c>
      <c r="F82">
        <f>F22+(2/0.017)*(F8*F51+F23*F50)</f>
        <v>-55.24153266260335</v>
      </c>
    </row>
    <row r="83" spans="1:6" ht="12.75">
      <c r="A83" t="s">
        <v>82</v>
      </c>
      <c r="B83">
        <f>B23+(3/0.017)*(B9*B51+B24*B50)</f>
        <v>4.041403780283717</v>
      </c>
      <c r="C83">
        <f>C23+(3/0.017)*(C9*C51+C24*C50)</f>
        <v>-1.0912098222356776</v>
      </c>
      <c r="D83">
        <f>D23+(3/0.017)*(D9*D51+D24*D50)</f>
        <v>-2.5445907457492436</v>
      </c>
      <c r="E83">
        <f>E23+(3/0.017)*(E9*E51+E24*E50)</f>
        <v>-0.09659734614291048</v>
      </c>
      <c r="F83">
        <f>F23+(3/0.017)*(F9*F51+F24*F50)</f>
        <v>9.156607523734786</v>
      </c>
    </row>
    <row r="84" spans="1:6" ht="12.75">
      <c r="A84" t="s">
        <v>83</v>
      </c>
      <c r="B84">
        <f>B24+(4/0.017)*(B10*B51+B25*B50)</f>
        <v>-1.7870276283969764</v>
      </c>
      <c r="C84">
        <f>C24+(4/0.017)*(C10*C51+C25*C50)</f>
        <v>2.197633583498274</v>
      </c>
      <c r="D84">
        <f>D24+(4/0.017)*(D10*D51+D25*D50)</f>
        <v>2.580387380842503</v>
      </c>
      <c r="E84">
        <f>E24+(4/0.017)*(E10*E51+E25*E50)</f>
        <v>-0.672741431511073</v>
      </c>
      <c r="F84">
        <f>F24+(4/0.017)*(F10*F51+F25*F50)</f>
        <v>1.1622650082475834</v>
      </c>
    </row>
    <row r="85" spans="1:6" ht="12.75">
      <c r="A85" t="s">
        <v>84</v>
      </c>
      <c r="B85">
        <f>B25+(5/0.017)*(B11*B51+B26*B50)</f>
        <v>-0.1620580420676025</v>
      </c>
      <c r="C85">
        <f>C25+(5/0.017)*(C11*C51+C26*C50)</f>
        <v>0.17901813313862436</v>
      </c>
      <c r="D85">
        <f>D25+(5/0.017)*(D11*D51+D26*D50)</f>
        <v>-0.47482288744846096</v>
      </c>
      <c r="E85">
        <f>E25+(5/0.017)*(E11*E51+E26*E50)</f>
        <v>0.19328201434228992</v>
      </c>
      <c r="F85">
        <f>F25+(5/0.017)*(F11*F51+F26*F50)</f>
        <v>0.07523443868459204</v>
      </c>
    </row>
    <row r="86" spans="1:6" ht="12.75">
      <c r="A86" t="s">
        <v>85</v>
      </c>
      <c r="B86">
        <f>B26+(6/0.017)*(B12*B51+B27*B50)</f>
        <v>0.16583285632401004</v>
      </c>
      <c r="C86">
        <f>C26+(6/0.017)*(C12*C51+C27*C50)</f>
        <v>-0.037914194251844995</v>
      </c>
      <c r="D86">
        <f>D26+(6/0.017)*(D12*D51+D27*D50)</f>
        <v>0.02786806295667496</v>
      </c>
      <c r="E86">
        <f>E26+(6/0.017)*(E12*E51+E27*E50)</f>
        <v>0.4184556646234671</v>
      </c>
      <c r="F86">
        <f>F26+(6/0.017)*(F12*F51+F27*F50)</f>
        <v>1.542504613491482</v>
      </c>
    </row>
    <row r="87" spans="1:6" ht="12.75">
      <c r="A87" t="s">
        <v>86</v>
      </c>
      <c r="B87">
        <f>B27+(7/0.017)*(B13*B51+B28*B50)</f>
        <v>0.3739814856124176</v>
      </c>
      <c r="C87">
        <f>C27+(7/0.017)*(C13*C51+C28*C50)</f>
        <v>0.026040703497509657</v>
      </c>
      <c r="D87">
        <f>D27+(7/0.017)*(D13*D51+D28*D50)</f>
        <v>0.06673044200205022</v>
      </c>
      <c r="E87">
        <f>E27+(7/0.017)*(E13*E51+E28*E50)</f>
        <v>0.13473002808387652</v>
      </c>
      <c r="F87">
        <f>F27+(7/0.017)*(F13*F51+F28*F50)</f>
        <v>0.17818813429251384</v>
      </c>
    </row>
    <row r="88" spans="1:6" ht="12.75">
      <c r="A88" t="s">
        <v>87</v>
      </c>
      <c r="B88">
        <f>B28+(8/0.017)*(B14*B51+B29*B50)</f>
        <v>-0.25023386190666075</v>
      </c>
      <c r="C88">
        <f>C28+(8/0.017)*(C14*C51+C29*C50)</f>
        <v>0.49620438971474545</v>
      </c>
      <c r="D88">
        <f>D28+(8/0.017)*(D14*D51+D29*D50)</f>
        <v>0.36760004237629446</v>
      </c>
      <c r="E88">
        <f>E28+(8/0.017)*(E14*E51+E29*E50)</f>
        <v>-0.2824509009563993</v>
      </c>
      <c r="F88">
        <f>F28+(8/0.017)*(F14*F51+F29*F50)</f>
        <v>0.10714896694294992</v>
      </c>
    </row>
    <row r="89" spans="1:6" ht="12.75">
      <c r="A89" t="s">
        <v>88</v>
      </c>
      <c r="B89">
        <f>B29+(9/0.017)*(B15*B51+B30*B50)</f>
        <v>0.002510320014785949</v>
      </c>
      <c r="C89">
        <f>C29+(9/0.017)*(C15*C51+C30*C50)</f>
        <v>0.07131355743014951</v>
      </c>
      <c r="D89">
        <f>D29+(9/0.017)*(D15*D51+D30*D50)</f>
        <v>0.0362733166511308</v>
      </c>
      <c r="E89">
        <f>E29+(9/0.017)*(E15*E51+E30*E50)</f>
        <v>-0.00810596333759872</v>
      </c>
      <c r="F89">
        <f>F29+(9/0.017)*(F15*F51+F30*F50)</f>
        <v>0.0520427201262877</v>
      </c>
    </row>
    <row r="90" spans="1:6" ht="12.75">
      <c r="A90" t="s">
        <v>89</v>
      </c>
      <c r="B90">
        <f>B30+(10/0.017)*(B16*B51+B31*B50)</f>
        <v>0.12619928893925422</v>
      </c>
      <c r="C90">
        <f>C30+(10/0.017)*(C16*C51+C31*C50)</f>
        <v>0.12537500035538313</v>
      </c>
      <c r="D90">
        <f>D30+(10/0.017)*(D16*D51+D31*D50)</f>
        <v>-0.01011983493776422</v>
      </c>
      <c r="E90">
        <f>E30+(10/0.017)*(E16*E51+E31*E50)</f>
        <v>0.027784639521568507</v>
      </c>
      <c r="F90">
        <f>F30+(10/0.017)*(F16*F51+F31*F50)</f>
        <v>0.25084456660828935</v>
      </c>
    </row>
    <row r="91" spans="1:6" ht="12.75">
      <c r="A91" t="s">
        <v>90</v>
      </c>
      <c r="B91">
        <f>B31+(11/0.017)*(B17*B51+B32*B50)</f>
        <v>-0.023216395791068267</v>
      </c>
      <c r="C91">
        <f>C31+(11/0.017)*(C17*C51+C32*C50)</f>
        <v>0.013419222455210758</v>
      </c>
      <c r="D91">
        <f>D31+(11/0.017)*(D17*D51+D32*D50)</f>
        <v>0.036604050266778945</v>
      </c>
      <c r="E91">
        <f>E31+(11/0.017)*(E17*E51+E32*E50)</f>
        <v>0.024374917320012665</v>
      </c>
      <c r="F91">
        <f>F31+(11/0.017)*(F17*F51+F32*F50)</f>
        <v>0.0017773559777223365</v>
      </c>
    </row>
    <row r="92" spans="1:6" ht="12.75">
      <c r="A92" t="s">
        <v>91</v>
      </c>
      <c r="B92">
        <f>B32+(12/0.017)*(B18*B51+B33*B50)</f>
        <v>0.04570004371507019</v>
      </c>
      <c r="C92">
        <f>C32+(12/0.017)*(C18*C51+C33*C50)</f>
        <v>0.07223303307492966</v>
      </c>
      <c r="D92">
        <f>D32+(12/0.017)*(D18*D51+D33*D50)</f>
        <v>0.06028846411497929</v>
      </c>
      <c r="E92">
        <f>E32+(12/0.017)*(E18*E51+E33*E50)</f>
        <v>-0.0114959787182446</v>
      </c>
      <c r="F92">
        <f>F32+(12/0.017)*(F18*F51+F33*F50)</f>
        <v>0.024225955040662984</v>
      </c>
    </row>
    <row r="93" spans="1:6" ht="12.75">
      <c r="A93" t="s">
        <v>92</v>
      </c>
      <c r="B93">
        <f>B33+(13/0.017)*(B19*B51+B34*B50)</f>
        <v>0.11595169064171804</v>
      </c>
      <c r="C93">
        <f>C33+(13/0.017)*(C19*C51+C34*C50)</f>
        <v>0.10604946280668753</v>
      </c>
      <c r="D93">
        <f>D33+(13/0.017)*(D19*D51+D34*D50)</f>
        <v>0.1263641916409211</v>
      </c>
      <c r="E93">
        <f>E33+(13/0.017)*(E19*E51+E34*E50)</f>
        <v>0.11685632483080408</v>
      </c>
      <c r="F93">
        <f>F33+(13/0.017)*(F19*F51+F34*F50)</f>
        <v>0.07947600313078344</v>
      </c>
    </row>
    <row r="94" spans="1:6" ht="12.75">
      <c r="A94" t="s">
        <v>93</v>
      </c>
      <c r="B94">
        <f>B34+(14/0.017)*(B20*B51+B35*B50)</f>
        <v>-0.0013950229846220463</v>
      </c>
      <c r="C94">
        <f>C34+(14/0.017)*(C20*C51+C35*C50)</f>
        <v>-0.0030203988524613755</v>
      </c>
      <c r="D94">
        <f>D34+(14/0.017)*(D20*D51+D35*D50)</f>
        <v>-0.010435316745316886</v>
      </c>
      <c r="E94">
        <f>E34+(14/0.017)*(E20*E51+E35*E50)</f>
        <v>0.0039026859126956234</v>
      </c>
      <c r="F94">
        <f>F34+(14/0.017)*(F20*F51+F35*F50)</f>
        <v>-0.02436477853006492</v>
      </c>
    </row>
    <row r="95" spans="1:6" ht="12.75">
      <c r="A95" t="s">
        <v>94</v>
      </c>
      <c r="B95" s="49">
        <f>B35</f>
        <v>0.00239177</v>
      </c>
      <c r="C95" s="49">
        <f>C35</f>
        <v>0.001157935</v>
      </c>
      <c r="D95" s="49">
        <f>D35</f>
        <v>-0.004586065</v>
      </c>
      <c r="E95" s="49">
        <f>E35</f>
        <v>-0.003263867</v>
      </c>
      <c r="F95" s="49">
        <f>F35</f>
        <v>0.007322509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10000.000000000002</v>
      </c>
    </row>
    <row r="103" spans="1:11" ht="12.75">
      <c r="A103" t="s">
        <v>67</v>
      </c>
      <c r="B103">
        <f>B63*10000/B62</f>
        <v>0.140528594060737</v>
      </c>
      <c r="C103">
        <f>C63*10000/C62</f>
        <v>3.3528196527869936</v>
      </c>
      <c r="D103">
        <f>D63*10000/D62</f>
        <v>1.7775108426215476</v>
      </c>
      <c r="E103">
        <f>E63*10000/E62</f>
        <v>-0.1503069025630252</v>
      </c>
      <c r="F103">
        <f>F63*10000/F62</f>
        <v>-3.3377084350150334</v>
      </c>
      <c r="G103">
        <f>AVERAGE(C103:E103)</f>
        <v>1.660007864281839</v>
      </c>
      <c r="H103">
        <f>STDEV(C103:E103)</f>
        <v>1.7545167790986347</v>
      </c>
      <c r="I103">
        <f>(B103*B4+C103*C4+D103*D4+E103*E4+F103*F4)/SUM(B4:F4)</f>
        <v>0.7737994802983185</v>
      </c>
      <c r="K103">
        <f>(LN(H103)+LN(H123))/2-LN(K114*K115^3)</f>
        <v>-3.493485245021952</v>
      </c>
    </row>
    <row r="104" spans="1:11" ht="12.75">
      <c r="A104" t="s">
        <v>68</v>
      </c>
      <c r="B104">
        <f>B64*10000/B62</f>
        <v>0.45822049264333864</v>
      </c>
      <c r="C104">
        <f>C64*10000/C62</f>
        <v>0.8265294079901528</v>
      </c>
      <c r="D104">
        <f>D64*10000/D62</f>
        <v>-0.1725804677533582</v>
      </c>
      <c r="E104">
        <f>E64*10000/E62</f>
        <v>0.030084394471214877</v>
      </c>
      <c r="F104">
        <f>F64*10000/F62</f>
        <v>0.349862918889455</v>
      </c>
      <c r="G104">
        <f>AVERAGE(C104:E104)</f>
        <v>0.2280111115693365</v>
      </c>
      <c r="H104">
        <f>STDEV(C104:E104)</f>
        <v>0.5281442747564187</v>
      </c>
      <c r="I104">
        <f>(B104*B4+C104*C4+D104*D4+E104*E4+F104*F4)/SUM(B4:F4)</f>
        <v>0.27776322087289845</v>
      </c>
      <c r="K104">
        <f>(LN(H104)+LN(H124))/2-LN(K114*K115^4)</f>
        <v>-3.318676214999547</v>
      </c>
    </row>
    <row r="105" spans="1:11" ht="12.75">
      <c r="A105" t="s">
        <v>69</v>
      </c>
      <c r="B105">
        <f>B65*10000/B62</f>
        <v>0.17587115301358458</v>
      </c>
      <c r="C105">
        <f>C65*10000/C62</f>
        <v>-0.9364782509519575</v>
      </c>
      <c r="D105">
        <f>D65*10000/D62</f>
        <v>-0.9564873380476107</v>
      </c>
      <c r="E105">
        <f>E65*10000/E62</f>
        <v>-0.3563865310623716</v>
      </c>
      <c r="F105">
        <f>F65*10000/F62</f>
        <v>-0.3746627272098479</v>
      </c>
      <c r="G105">
        <f>AVERAGE(C105:E105)</f>
        <v>-0.7497840400206465</v>
      </c>
      <c r="H105">
        <f>STDEV(C105:E105)</f>
        <v>0.34083909830377795</v>
      </c>
      <c r="I105">
        <f>(B105*B4+C105*C4+D105*D4+E105*E4+F105*F4)/SUM(B4:F4)</f>
        <v>-0.5656200424774646</v>
      </c>
      <c r="K105">
        <f>(LN(H105)+LN(H125))/2-LN(K114*K115^5)</f>
        <v>-3.7156846008084132</v>
      </c>
    </row>
    <row r="106" spans="1:11" ht="12.75">
      <c r="A106" t="s">
        <v>70</v>
      </c>
      <c r="B106">
        <f>B66*10000/B62</f>
        <v>4.004578793106268</v>
      </c>
      <c r="C106">
        <f>C66*10000/C62</f>
        <v>2.786638630888336</v>
      </c>
      <c r="D106">
        <f>D66*10000/D62</f>
        <v>2.8458938322876026</v>
      </c>
      <c r="E106">
        <f>E66*10000/E62</f>
        <v>2.7506311911336314</v>
      </c>
      <c r="F106">
        <f>F66*10000/F62</f>
        <v>15.146146074470575</v>
      </c>
      <c r="G106">
        <f>AVERAGE(C106:E106)</f>
        <v>2.7943878847698564</v>
      </c>
      <c r="H106">
        <f>STDEV(C106:E106)</f>
        <v>0.04810177649213964</v>
      </c>
      <c r="I106">
        <f>(B106*B4+C106*C4+D106*D4+E106*E4+F106*F4)/SUM(B4:F4)</f>
        <v>4.616702808351642</v>
      </c>
      <c r="K106">
        <f>(LN(H106)+LN(H126))/2-LN(K114*K115^6)</f>
        <v>-4.321624867842172</v>
      </c>
    </row>
    <row r="107" spans="1:11" ht="12.75">
      <c r="A107" t="s">
        <v>71</v>
      </c>
      <c r="B107">
        <f>B67*10000/B62</f>
        <v>-0.5217811265770823</v>
      </c>
      <c r="C107">
        <f>C67*10000/C62</f>
        <v>-0.03290034267048494</v>
      </c>
      <c r="D107">
        <f>D67*10000/D62</f>
        <v>-0.03529191030653532</v>
      </c>
      <c r="E107">
        <f>E67*10000/E62</f>
        <v>-0.08321553033218523</v>
      </c>
      <c r="F107">
        <f>F67*10000/F62</f>
        <v>-0.49398068657263255</v>
      </c>
      <c r="G107">
        <f>AVERAGE(C107:E107)</f>
        <v>-0.05046926110306849</v>
      </c>
      <c r="H107">
        <f>STDEV(C107:E107)</f>
        <v>0.02838430041869623</v>
      </c>
      <c r="I107">
        <f>(B107*B4+C107*C4+D107*D4+E107*E4+F107*F4)/SUM(B4:F4)</f>
        <v>-0.17793213750909934</v>
      </c>
      <c r="K107">
        <f>(LN(H107)+LN(H127))/2-LN(K114*K115^7)</f>
        <v>-4.745257271971039</v>
      </c>
    </row>
    <row r="108" spans="1:9" ht="12.75">
      <c r="A108" t="s">
        <v>72</v>
      </c>
      <c r="B108">
        <f>B68*10000/B62</f>
        <v>0.052098483190829575</v>
      </c>
      <c r="C108">
        <f>C68*10000/C62</f>
        <v>0.12524067942856523</v>
      </c>
      <c r="D108">
        <f>D68*10000/D62</f>
        <v>-0.012434178998887402</v>
      </c>
      <c r="E108">
        <f>E68*10000/E62</f>
        <v>-0.016981482162101203</v>
      </c>
      <c r="F108">
        <f>F68*10000/F62</f>
        <v>0.04707285625847745</v>
      </c>
      <c r="G108">
        <f>AVERAGE(C108:E108)</f>
        <v>0.03194167275585887</v>
      </c>
      <c r="H108">
        <f>STDEV(C108:E108)</f>
        <v>0.08083129329721146</v>
      </c>
      <c r="I108">
        <f>(B108*B4+C108*C4+D108*D4+E108*E4+F108*F4)/SUM(B4:F4)</f>
        <v>0.036902697554566204</v>
      </c>
    </row>
    <row r="109" spans="1:9" ht="12.75">
      <c r="A109" t="s">
        <v>73</v>
      </c>
      <c r="B109">
        <f>B69*10000/B62</f>
        <v>0.0390706582252023</v>
      </c>
      <c r="C109">
        <f>C69*10000/C62</f>
        <v>-0.01706195578703337</v>
      </c>
      <c r="D109">
        <f>D69*10000/D62</f>
        <v>-0.0750660410802787</v>
      </c>
      <c r="E109">
        <f>E69*10000/E62</f>
        <v>-0.042116310612519414</v>
      </c>
      <c r="F109">
        <f>F69*10000/F62</f>
        <v>-0.019389797868477592</v>
      </c>
      <c r="G109">
        <f>AVERAGE(C109:E109)</f>
        <v>-0.04474810249327716</v>
      </c>
      <c r="H109">
        <f>STDEV(C109:E109)</f>
        <v>0.029091463078611858</v>
      </c>
      <c r="I109">
        <f>(B109*B4+C109*C4+D109*D4+E109*E4+F109*F4)/SUM(B4:F4)</f>
        <v>-0.029209089546175362</v>
      </c>
    </row>
    <row r="110" spans="1:11" ht="12.75">
      <c r="A110" t="s">
        <v>74</v>
      </c>
      <c r="B110">
        <f>B70*10000/B62</f>
        <v>-0.3455933443162907</v>
      </c>
      <c r="C110">
        <f>C70*10000/C62</f>
        <v>-0.0752938340596059</v>
      </c>
      <c r="D110">
        <f>D70*10000/D62</f>
        <v>-0.09043998094750047</v>
      </c>
      <c r="E110">
        <f>E70*10000/E62</f>
        <v>-0.10911953059452141</v>
      </c>
      <c r="F110">
        <f>F70*10000/F62</f>
        <v>-0.32029044185942923</v>
      </c>
      <c r="G110">
        <f>AVERAGE(C110:E110)</f>
        <v>-0.09161778186720926</v>
      </c>
      <c r="H110">
        <f>STDEV(C110:E110)</f>
        <v>0.01694357836387871</v>
      </c>
      <c r="I110">
        <f>(B110*B4+C110*C4+D110*D4+E110*E4+F110*F4)/SUM(B4:F4)</f>
        <v>-0.1589260872025457</v>
      </c>
      <c r="K110">
        <f>EXP(AVERAGE(K103:K107))</f>
        <v>0.019862025430771816</v>
      </c>
    </row>
    <row r="111" spans="1:9" ht="12.75">
      <c r="A111" t="s">
        <v>75</v>
      </c>
      <c r="B111">
        <f>B71*10000/B62</f>
        <v>-0.0877541817842777</v>
      </c>
      <c r="C111">
        <f>C71*10000/C62</f>
        <v>-0.03990161856130347</v>
      </c>
      <c r="D111">
        <f>D71*10000/D62</f>
        <v>-0.013900380521022873</v>
      </c>
      <c r="E111">
        <f>E71*10000/E62</f>
        <v>-0.03150248567133833</v>
      </c>
      <c r="F111">
        <f>F71*10000/F62</f>
        <v>-0.07230987108376445</v>
      </c>
      <c r="G111">
        <f>AVERAGE(C111:E111)</f>
        <v>-0.028434828251221556</v>
      </c>
      <c r="H111">
        <f>STDEV(C111:E111)</f>
        <v>0.01326928733739049</v>
      </c>
      <c r="I111">
        <f>(B111*B4+C111*C4+D111*D4+E111*E4+F111*F4)/SUM(B4:F4)</f>
        <v>-0.042887352206458486</v>
      </c>
    </row>
    <row r="112" spans="1:9" ht="12.75">
      <c r="A112" t="s">
        <v>76</v>
      </c>
      <c r="B112">
        <f>B72*10000/B62</f>
        <v>-0.053803660940627974</v>
      </c>
      <c r="C112">
        <f>C72*10000/C62</f>
        <v>-0.032413314536428005</v>
      </c>
      <c r="D112">
        <f>D72*10000/D62</f>
        <v>-0.0424807431405714</v>
      </c>
      <c r="E112">
        <f>E72*10000/E62</f>
        <v>-0.03509417040374245</v>
      </c>
      <c r="F112">
        <f>F72*10000/F62</f>
        <v>-0.04866723489253357</v>
      </c>
      <c r="G112">
        <f>AVERAGE(C112:E112)</f>
        <v>-0.03666274269358062</v>
      </c>
      <c r="H112">
        <f>STDEV(C112:E112)</f>
        <v>0.005213788828310649</v>
      </c>
      <c r="I112">
        <f>(B112*B4+C112*C4+D112*D4+E112*E4+F112*F4)/SUM(B4:F4)</f>
        <v>-0.0407478315292359</v>
      </c>
    </row>
    <row r="113" spans="1:9" ht="12.75">
      <c r="A113" t="s">
        <v>77</v>
      </c>
      <c r="B113">
        <f>B73*10000/B62</f>
        <v>0.05593021302974567</v>
      </c>
      <c r="C113">
        <f>C73*10000/C62</f>
        <v>0.05203878846596319</v>
      </c>
      <c r="D113">
        <f>D73*10000/D62</f>
        <v>0.04801316675061843</v>
      </c>
      <c r="E113">
        <f>E73*10000/E62</f>
        <v>0.04603159415495598</v>
      </c>
      <c r="F113">
        <f>F73*10000/F62</f>
        <v>0.013502917935603966</v>
      </c>
      <c r="G113">
        <f>AVERAGE(C113:E113)</f>
        <v>0.0486945164571792</v>
      </c>
      <c r="H113">
        <f>STDEV(C113:E113)</f>
        <v>0.0030610086474107032</v>
      </c>
      <c r="I113">
        <f>(B113*B4+C113*C4+D113*D4+E113*E4+F113*F4)/SUM(B4:F4)</f>
        <v>0.04505236887636478</v>
      </c>
    </row>
    <row r="114" spans="1:11" ht="12.75">
      <c r="A114" t="s">
        <v>78</v>
      </c>
      <c r="B114">
        <f>B74*10000/B62</f>
        <v>-0.2055075043865526</v>
      </c>
      <c r="C114">
        <f>C74*10000/C62</f>
        <v>-0.19898779344575962</v>
      </c>
      <c r="D114">
        <f>D74*10000/D62</f>
        <v>-0.2042082221075345</v>
      </c>
      <c r="E114">
        <f>E74*10000/E62</f>
        <v>-0.18917504072787178</v>
      </c>
      <c r="F114">
        <f>F74*10000/F62</f>
        <v>-0.1394056016568789</v>
      </c>
      <c r="G114">
        <f>AVERAGE(C114:E114)</f>
        <v>-0.19745701876038865</v>
      </c>
      <c r="H114">
        <f>STDEV(C114:E114)</f>
        <v>0.007632600405594701</v>
      </c>
      <c r="I114">
        <f>(B114*B4+C114*C4+D114*D4+E114*E4+F114*F4)/SUM(B4:F4)</f>
        <v>-0.1908851405108816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-0.009151916536806519</v>
      </c>
      <c r="C115">
        <f>C75*10000/C62</f>
        <v>0.0023091257794774635</v>
      </c>
      <c r="D115">
        <f>D75*10000/D62</f>
        <v>0.001067057753386834</v>
      </c>
      <c r="E115">
        <f>E75*10000/E62</f>
        <v>-0.007664439486567922</v>
      </c>
      <c r="F115">
        <f>F75*10000/F62</f>
        <v>-0.0030108293307364252</v>
      </c>
      <c r="G115">
        <f>AVERAGE(C115:E115)</f>
        <v>-0.0014294186512345413</v>
      </c>
      <c r="H115">
        <f>STDEV(C115:E115)</f>
        <v>0.005435282592298232</v>
      </c>
      <c r="I115">
        <f>(B115*B4+C115*C4+D115*D4+E115*E4+F115*F4)/SUM(B4:F4)</f>
        <v>-0.002758831624387113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28.763058066954095</v>
      </c>
      <c r="C122">
        <f>C82*10000/C62</f>
        <v>22.950053206627782</v>
      </c>
      <c r="D122">
        <f>D82*10000/D62</f>
        <v>-3.073465328051273</v>
      </c>
      <c r="E122">
        <f>E82*10000/E62</f>
        <v>-6.143484540834313</v>
      </c>
      <c r="F122">
        <f>F82*10000/F62</f>
        <v>-55.24205246889463</v>
      </c>
      <c r="G122">
        <f>AVERAGE(C122:E122)</f>
        <v>4.577701112580732</v>
      </c>
      <c r="H122">
        <f>STDEV(C122:E122)</f>
        <v>15.984797327224408</v>
      </c>
      <c r="I122">
        <f>(B122*B4+C122*C4+D122*D4+E122*E4+F122*F4)/SUM(B4:F4)</f>
        <v>0.11283654483549002</v>
      </c>
    </row>
    <row r="123" spans="1:9" ht="12.75">
      <c r="A123" t="s">
        <v>82</v>
      </c>
      <c r="B123">
        <f>B83*10000/B62</f>
        <v>4.041415498732057</v>
      </c>
      <c r="C123">
        <f>C83*10000/C62</f>
        <v>-1.0912201145307545</v>
      </c>
      <c r="D123">
        <f>D83*10000/D62</f>
        <v>-2.5445830036409505</v>
      </c>
      <c r="E123">
        <f>E83*10000/E62</f>
        <v>-0.09659735227527971</v>
      </c>
      <c r="F123">
        <f>F83*10000/F62</f>
        <v>9.156693684671461</v>
      </c>
      <c r="G123">
        <f>AVERAGE(C123:E123)</f>
        <v>-1.2441334901489949</v>
      </c>
      <c r="H123">
        <f>STDEV(C123:E123)</f>
        <v>1.2311357815672794</v>
      </c>
      <c r="I123">
        <f>(B123*B4+C123*C4+D123*D4+E123*E4+F123*F4)/SUM(B4:F4)</f>
        <v>0.9089053307523487</v>
      </c>
    </row>
    <row r="124" spans="1:9" ht="12.75">
      <c r="A124" t="s">
        <v>83</v>
      </c>
      <c r="B124">
        <f>B84*10000/B62</f>
        <v>-1.787032810059608</v>
      </c>
      <c r="C124">
        <f>C84*10000/C62</f>
        <v>2.1976543115863567</v>
      </c>
      <c r="D124">
        <f>D84*10000/D62</f>
        <v>2.5803795298202616</v>
      </c>
      <c r="E124">
        <f>E84*10000/E62</f>
        <v>-0.6727414742192738</v>
      </c>
      <c r="F124">
        <f>F84*10000/F62</f>
        <v>1.162275944813502</v>
      </c>
      <c r="G124">
        <f>AVERAGE(C124:E124)</f>
        <v>1.368430789062448</v>
      </c>
      <c r="H124">
        <f>STDEV(C124:E124)</f>
        <v>1.7780348153118428</v>
      </c>
      <c r="I124">
        <f>(B124*B4+C124*C4+D124*D4+E124*E4+F124*F4)/SUM(B4:F4)</f>
        <v>0.8837246439532468</v>
      </c>
    </row>
    <row r="125" spans="1:9" ht="12.75">
      <c r="A125" t="s">
        <v>84</v>
      </c>
      <c r="B125">
        <f>B85*10000/B62</f>
        <v>-0.16205851197085824</v>
      </c>
      <c r="C125">
        <f>C85*10000/C62</f>
        <v>0.17901982163831784</v>
      </c>
      <c r="D125">
        <f>D85*10000/D62</f>
        <v>-0.4748214427641947</v>
      </c>
      <c r="E125">
        <f>E85*10000/E62</f>
        <v>0.19328202661257193</v>
      </c>
      <c r="F125">
        <f>F85*10000/F62</f>
        <v>0.07523514661814608</v>
      </c>
      <c r="G125">
        <f>AVERAGE(C125:E125)</f>
        <v>-0.03417319817110163</v>
      </c>
      <c r="H125">
        <f>STDEV(C125:E125)</f>
        <v>0.38167919673452555</v>
      </c>
      <c r="I125">
        <f>(B125*B4+C125*C4+D125*D4+E125*E4+F125*F4)/SUM(B4:F4)</f>
        <v>-0.03810154105858115</v>
      </c>
    </row>
    <row r="126" spans="1:9" ht="12.75">
      <c r="A126" t="s">
        <v>85</v>
      </c>
      <c r="B126">
        <f>B86*10000/B62</f>
        <v>0.16583333717271156</v>
      </c>
      <c r="C126">
        <f>C86*10000/C62</f>
        <v>-0.037914551858665324</v>
      </c>
      <c r="D126">
        <f>D86*10000/D62</f>
        <v>0.02786797816600216</v>
      </c>
      <c r="E126">
        <f>E86*10000/E62</f>
        <v>0.4184556911886343</v>
      </c>
      <c r="F126">
        <f>F86*10000/F62</f>
        <v>1.542519127998299</v>
      </c>
      <c r="G126">
        <f>AVERAGE(C126:E126)</f>
        <v>0.13613637249865704</v>
      </c>
      <c r="H126">
        <f>STDEV(C126:E126)</f>
        <v>0.2466981629305157</v>
      </c>
      <c r="I126">
        <f>(B126*B4+C126*C4+D126*D4+E126*E4+F126*F4)/SUM(B4:F4)</f>
        <v>0.32790227928750754</v>
      </c>
    </row>
    <row r="127" spans="1:9" ht="12.75">
      <c r="A127" t="s">
        <v>86</v>
      </c>
      <c r="B127">
        <f>B87*10000/B62</f>
        <v>0.3739825700085725</v>
      </c>
      <c r="C127">
        <f>C87*10000/C62</f>
        <v>0.0260409491135213</v>
      </c>
      <c r="D127">
        <f>D87*10000/D62</f>
        <v>0.06673023896967291</v>
      </c>
      <c r="E127">
        <f>E87*10000/E62</f>
        <v>0.13473003663705435</v>
      </c>
      <c r="F127">
        <f>F87*10000/F62</f>
        <v>0.17818981098953457</v>
      </c>
      <c r="G127">
        <f>AVERAGE(C127:E127)</f>
        <v>0.07583374157341619</v>
      </c>
      <c r="H127">
        <f>STDEV(C127:E127)</f>
        <v>0.05491342965447366</v>
      </c>
      <c r="I127">
        <f>(B127*B4+C127*C4+D127*D4+E127*E4+F127*F4)/SUM(B4:F4)</f>
        <v>0.13269595995701805</v>
      </c>
    </row>
    <row r="128" spans="1:9" ht="12.75">
      <c r="A128" t="s">
        <v>87</v>
      </c>
      <c r="B128">
        <f>B88*10000/B62</f>
        <v>-0.2502345874843915</v>
      </c>
      <c r="C128">
        <f>C88*10000/C62</f>
        <v>0.49620906991638336</v>
      </c>
      <c r="D128">
        <f>D88*10000/D62</f>
        <v>0.3675989239255804</v>
      </c>
      <c r="E128">
        <f>E88*10000/E62</f>
        <v>-0.2824509188874635</v>
      </c>
      <c r="F128">
        <f>F88*10000/F62</f>
        <v>0.10714997518266442</v>
      </c>
      <c r="G128">
        <f>AVERAGE(C128:E128)</f>
        <v>0.19378569165150009</v>
      </c>
      <c r="H128">
        <f>STDEV(C128:E128)</f>
        <v>0.41741600870854756</v>
      </c>
      <c r="I128">
        <f>(B128*B4+C128*C4+D128*D4+E128*E4+F128*F4)/SUM(B4:F4)</f>
        <v>0.1179448849555214</v>
      </c>
    </row>
    <row r="129" spans="1:9" ht="12.75">
      <c r="A129" t="s">
        <v>88</v>
      </c>
      <c r="B129">
        <f>B89*10000/B62</f>
        <v>0.0025103272937060995</v>
      </c>
      <c r="C129">
        <f>C89*10000/C62</f>
        <v>0.0713142300598868</v>
      </c>
      <c r="D129">
        <f>D89*10000/D62</f>
        <v>0.0362732062868429</v>
      </c>
      <c r="E129">
        <f>E89*10000/E62</f>
        <v>-0.008105963852196297</v>
      </c>
      <c r="F129">
        <f>F89*10000/F62</f>
        <v>0.05204320983271026</v>
      </c>
      <c r="G129">
        <f>AVERAGE(C129:E129)</f>
        <v>0.03316049083151113</v>
      </c>
      <c r="H129">
        <f>STDEV(C129:E129)</f>
        <v>0.03980148927348845</v>
      </c>
      <c r="I129">
        <f>(B129*B4+C129*C4+D129*D4+E129*E4+F129*F4)/SUM(B4:F4)</f>
        <v>0.031244123957331962</v>
      </c>
    </row>
    <row r="130" spans="1:9" ht="12.75">
      <c r="A130" t="s">
        <v>89</v>
      </c>
      <c r="B130">
        <f>B90*10000/B62</f>
        <v>0.1261996548665232</v>
      </c>
      <c r="C130">
        <f>C90*10000/C62</f>
        <v>0.1253761828928499</v>
      </c>
      <c r="D130">
        <f>D90*10000/D62</f>
        <v>-0.010119804147407018</v>
      </c>
      <c r="E130">
        <f>E90*10000/E62</f>
        <v>0.02778464128544376</v>
      </c>
      <c r="F130">
        <f>F90*10000/F62</f>
        <v>0.2508469269805957</v>
      </c>
      <c r="G130">
        <f>AVERAGE(C130:E130)</f>
        <v>0.04768034001029555</v>
      </c>
      <c r="H130">
        <f>STDEV(C130:E130)</f>
        <v>0.0699047190597024</v>
      </c>
      <c r="I130">
        <f>(B130*B4+C130*C4+D130*D4+E130*E4+F130*F4)/SUM(B4:F4)</f>
        <v>0.08616905478683388</v>
      </c>
    </row>
    <row r="131" spans="1:9" ht="12.75">
      <c r="A131" t="s">
        <v>90</v>
      </c>
      <c r="B131">
        <f>B91*10000/B62</f>
        <v>-0.02321646310929469</v>
      </c>
      <c r="C131">
        <f>C91*10000/C62</f>
        <v>0.013419349025366558</v>
      </c>
      <c r="D131">
        <f>D91*10000/D62</f>
        <v>0.0366039388962092</v>
      </c>
      <c r="E131">
        <f>E91*10000/E62</f>
        <v>0.024374918867425707</v>
      </c>
      <c r="F131">
        <f>F91*10000/F62</f>
        <v>0.0017773727021102115</v>
      </c>
      <c r="G131">
        <f>AVERAGE(C131:E131)</f>
        <v>0.02479940226300049</v>
      </c>
      <c r="H131">
        <f>STDEV(C131:E131)</f>
        <v>0.011598122325817813</v>
      </c>
      <c r="I131">
        <f>(B131*B4+C131*C4+D131*D4+E131*E4+F131*F4)/SUM(B4:F4)</f>
        <v>0.014765928241342749</v>
      </c>
    </row>
    <row r="132" spans="1:9" ht="12.75">
      <c r="A132" t="s">
        <v>91</v>
      </c>
      <c r="B132">
        <f>B92*10000/B62</f>
        <v>0.04570017622684842</v>
      </c>
      <c r="C132">
        <f>C92*10000/C62</f>
        <v>0.07223371437716462</v>
      </c>
      <c r="D132">
        <f>D92*10000/D62</f>
        <v>0.0602882806828031</v>
      </c>
      <c r="E132">
        <f>E92*10000/E62</f>
        <v>-0.011495979448053327</v>
      </c>
      <c r="F132">
        <f>F92*10000/F62</f>
        <v>0.024226182999650278</v>
      </c>
      <c r="G132">
        <f>AVERAGE(C132:E132)</f>
        <v>0.040342005203971465</v>
      </c>
      <c r="H132">
        <f>STDEV(C132:E132)</f>
        <v>0.045288583949205846</v>
      </c>
      <c r="I132">
        <f>(B132*B4+C132*C4+D132*D4+E132*E4+F132*F4)/SUM(B4:F4)</f>
        <v>0.03897962873868122</v>
      </c>
    </row>
    <row r="133" spans="1:9" ht="12.75">
      <c r="A133" t="s">
        <v>92</v>
      </c>
      <c r="B133">
        <f>B93*10000/B62</f>
        <v>0.11595202685506634</v>
      </c>
      <c r="C133">
        <f>C93*10000/C62</f>
        <v>0.10605046306561272</v>
      </c>
      <c r="D133">
        <f>D93*10000/D62</f>
        <v>0.12636380716838552</v>
      </c>
      <c r="E133">
        <f>E93*10000/E62</f>
        <v>0.11685633224929082</v>
      </c>
      <c r="F133">
        <f>F93*10000/F62</f>
        <v>0.07947675097618964</v>
      </c>
      <c r="G133">
        <f>AVERAGE(C133:E133)</f>
        <v>0.11642353416109635</v>
      </c>
      <c r="H133">
        <f>STDEV(C133:E133)</f>
        <v>0.010163585627044766</v>
      </c>
      <c r="I133">
        <f>(B133*B4+C133*C4+D133*D4+E133*E4+F133*F4)/SUM(B4:F4)</f>
        <v>0.11142706896038446</v>
      </c>
    </row>
    <row r="134" spans="1:9" ht="12.75">
      <c r="A134" t="s">
        <v>93</v>
      </c>
      <c r="B134">
        <f>B94*10000/B62</f>
        <v>-0.0013950270296286006</v>
      </c>
      <c r="C134">
        <f>C94*10000/C62</f>
        <v>-0.0030204273408745166</v>
      </c>
      <c r="D134">
        <f>D94*10000/D62</f>
        <v>-0.010435284995082611</v>
      </c>
      <c r="E134">
        <f>E94*10000/E62</f>
        <v>0.0039026861604530617</v>
      </c>
      <c r="F134">
        <f>F94*10000/F62</f>
        <v>-0.024365007795339705</v>
      </c>
      <c r="G134">
        <f>AVERAGE(C134:E134)</f>
        <v>-0.003184342058501356</v>
      </c>
      <c r="H134">
        <f>STDEV(C134:E134)</f>
        <v>0.00717039087081271</v>
      </c>
      <c r="I134">
        <f>(B134*B4+C134*C4+D134*D4+E134*E4+F134*F4)/SUM(B4:F4)</f>
        <v>-0.005749330575421373</v>
      </c>
    </row>
    <row r="135" spans="1:9" ht="12.75">
      <c r="A135" t="s">
        <v>94</v>
      </c>
      <c r="B135">
        <f>B95*10000/B62</f>
        <v>0.0023917769351727053</v>
      </c>
      <c r="C135">
        <f>C95*10000/C62</f>
        <v>0.0011579459216472002</v>
      </c>
      <c r="D135">
        <f>D95*10000/D62</f>
        <v>-0.004586051046553094</v>
      </c>
      <c r="E135">
        <f>E95*10000/E62</f>
        <v>-0.0032638672072027694</v>
      </c>
      <c r="F135">
        <f>F95*10000/F62</f>
        <v>0.007322577902618422</v>
      </c>
      <c r="G135">
        <f>AVERAGE(C135:E135)</f>
        <v>-0.002230657444036221</v>
      </c>
      <c r="H135">
        <f>STDEV(C135:E135)</f>
        <v>0.003008158423969813</v>
      </c>
      <c r="I135">
        <f>(B135*B4+C135*C4+D135*D4+E135*E4+F135*F4)/SUM(B4:F4)</f>
        <v>-0.0002860104183828171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2005-03-01T10:50:54Z</cp:lastPrinted>
  <dcterms:created xsi:type="dcterms:W3CDTF">2005-03-01T10:50:54Z</dcterms:created>
  <dcterms:modified xsi:type="dcterms:W3CDTF">2005-03-02T08:35:51Z</dcterms:modified>
  <cp:category/>
  <cp:version/>
  <cp:contentType/>
  <cp:contentStatus/>
</cp:coreProperties>
</file>