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<sst xmlns="http://schemas.openxmlformats.org/spreadsheetml/2006/main" count="204" uniqueCount="98">
  <si>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02/03/2005       08:27:38</t>
  </si>
  <si>
    <t>LISSNER</t>
  </si>
  <si>
    <t>HCMQAP506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</si>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</sst>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8073875"/>
        <c:axId val="52902828"/>
      </c:lineChart>
      <c:catAx>
        <c:axId val="580738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902828"/>
        <c:crosses val="autoZero"/>
        <c:auto val="1"/>
        <c:lblOffset val="100"/>
        <c:noMultiLvlLbl val="0"/>
      </c:catAx>
      <c:valAx>
        <c:axId val="52902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07387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-0.002255</v>
      </c>
      <c r="C4" s="12">
        <v>-0.003752</v>
      </c>
      <c r="D4" s="12">
        <v>-0.003749</v>
      </c>
      <c r="E4" s="12">
        <v>-0.003749</v>
      </c>
      <c r="F4" s="24">
        <v>-0.002083</v>
      </c>
      <c r="G4" s="34">
        <v>-0.011689</v>
      </c>
    </row>
    <row r="5" spans="1:7" ht="12.75" thickBot="1">
      <c r="A5" s="44" t="s">
        <v>13</v>
      </c>
      <c r="B5" s="45">
        <v>0.310316</v>
      </c>
      <c r="C5" s="46">
        <v>1.028139</v>
      </c>
      <c r="D5" s="46">
        <v>-0.579973</v>
      </c>
      <c r="E5" s="46">
        <v>-0.58167</v>
      </c>
      <c r="F5" s="47">
        <v>-0.07604</v>
      </c>
      <c r="G5" s="48">
        <v>4.336467</v>
      </c>
    </row>
    <row r="6" spans="1:7" ht="12.75" thickTop="1">
      <c r="A6" s="6" t="s">
        <v>14</v>
      </c>
      <c r="B6" s="39">
        <v>-114.4594</v>
      </c>
      <c r="C6" s="40">
        <v>69.41559</v>
      </c>
      <c r="D6" s="40">
        <v>-5.020887</v>
      </c>
      <c r="E6" s="40">
        <v>17.42377</v>
      </c>
      <c r="F6" s="41">
        <v>-23.4141</v>
      </c>
      <c r="G6" s="42">
        <v>0.004640348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1.253746</v>
      </c>
      <c r="C8" s="13">
        <v>-0.8853495</v>
      </c>
      <c r="D8" s="13">
        <v>2.338034</v>
      </c>
      <c r="E8" s="13">
        <v>2.149339</v>
      </c>
      <c r="F8" s="25">
        <v>0.3389024</v>
      </c>
      <c r="G8" s="35">
        <v>1.092722</v>
      </c>
    </row>
    <row r="9" spans="1:7" ht="12">
      <c r="A9" s="20" t="s">
        <v>17</v>
      </c>
      <c r="B9" s="29">
        <v>0.2460448</v>
      </c>
      <c r="C9" s="13">
        <v>-0.4629938</v>
      </c>
      <c r="D9" s="13">
        <v>-0.04022291</v>
      </c>
      <c r="E9" s="13">
        <v>-0.3784883</v>
      </c>
      <c r="F9" s="25">
        <v>-1.389489</v>
      </c>
      <c r="G9" s="35">
        <v>-0.3622176</v>
      </c>
    </row>
    <row r="10" spans="1:7" ht="12">
      <c r="A10" s="20" t="s">
        <v>18</v>
      </c>
      <c r="B10" s="29">
        <v>0.6965462</v>
      </c>
      <c r="C10" s="13">
        <v>1.482559</v>
      </c>
      <c r="D10" s="13">
        <v>0.06598346</v>
      </c>
      <c r="E10" s="13">
        <v>-0.1870228</v>
      </c>
      <c r="F10" s="25">
        <v>-1.256513</v>
      </c>
      <c r="G10" s="35">
        <v>0.2606359</v>
      </c>
    </row>
    <row r="11" spans="1:7" ht="12">
      <c r="A11" s="21" t="s">
        <v>19</v>
      </c>
      <c r="B11" s="31">
        <v>3.907525</v>
      </c>
      <c r="C11" s="15">
        <v>1.69372</v>
      </c>
      <c r="D11" s="15">
        <v>2.766489</v>
      </c>
      <c r="E11" s="15">
        <v>2.81476</v>
      </c>
      <c r="F11" s="27">
        <v>14.69084</v>
      </c>
      <c r="G11" s="37">
        <v>4.278329</v>
      </c>
    </row>
    <row r="12" spans="1:7" ht="12">
      <c r="A12" s="20" t="s">
        <v>20</v>
      </c>
      <c r="B12" s="29">
        <v>0.1742839</v>
      </c>
      <c r="C12" s="13">
        <v>0.6915658</v>
      </c>
      <c r="D12" s="13">
        <v>0.07754833</v>
      </c>
      <c r="E12" s="13">
        <v>0.1937241</v>
      </c>
      <c r="F12" s="25">
        <v>-0.3530212</v>
      </c>
      <c r="G12" s="35">
        <v>0.2097519</v>
      </c>
    </row>
    <row r="13" spans="1:7" ht="12">
      <c r="A13" s="20" t="s">
        <v>21</v>
      </c>
      <c r="B13" s="29">
        <v>-0.04798175</v>
      </c>
      <c r="C13" s="13">
        <v>-0.02603796</v>
      </c>
      <c r="D13" s="13">
        <v>0.04351741</v>
      </c>
      <c r="E13" s="13">
        <v>-0.07355474</v>
      </c>
      <c r="F13" s="25">
        <v>-0.04728578</v>
      </c>
      <c r="G13" s="35">
        <v>-0.0267533</v>
      </c>
    </row>
    <row r="14" spans="1:7" ht="12">
      <c r="A14" s="20" t="s">
        <v>22</v>
      </c>
      <c r="B14" s="29">
        <v>0.08580716</v>
      </c>
      <c r="C14" s="13">
        <v>0.03385694</v>
      </c>
      <c r="D14" s="13">
        <v>0.05751328</v>
      </c>
      <c r="E14" s="13">
        <v>-0.03240842</v>
      </c>
      <c r="F14" s="25">
        <v>0.09323991</v>
      </c>
      <c r="G14" s="35">
        <v>0.03906264</v>
      </c>
    </row>
    <row r="15" spans="1:7" ht="12">
      <c r="A15" s="21" t="s">
        <v>23</v>
      </c>
      <c r="B15" s="31">
        <v>-0.3133244</v>
      </c>
      <c r="C15" s="15">
        <v>-0.01721264</v>
      </c>
      <c r="D15" s="15">
        <v>-0.03750435</v>
      </c>
      <c r="E15" s="15">
        <v>-0.09847613</v>
      </c>
      <c r="F15" s="27">
        <v>-0.3201268</v>
      </c>
      <c r="G15" s="37">
        <v>-0.1249495</v>
      </c>
    </row>
    <row r="16" spans="1:7" ht="12">
      <c r="A16" s="20" t="s">
        <v>24</v>
      </c>
      <c r="B16" s="29">
        <v>-0.02862625</v>
      </c>
      <c r="C16" s="13">
        <v>0.02263382</v>
      </c>
      <c r="D16" s="13">
        <v>-0.01643009</v>
      </c>
      <c r="E16" s="13">
        <v>-0.01966486</v>
      </c>
      <c r="F16" s="25">
        <v>-0.03996172</v>
      </c>
      <c r="G16" s="35">
        <v>-0.01271359</v>
      </c>
    </row>
    <row r="17" spans="1:7" ht="12">
      <c r="A17" s="20" t="s">
        <v>25</v>
      </c>
      <c r="B17" s="29">
        <v>-0.05647378</v>
      </c>
      <c r="C17" s="13">
        <v>-0.03967758</v>
      </c>
      <c r="D17" s="13">
        <v>-0.04317964</v>
      </c>
      <c r="E17" s="13">
        <v>-0.02669985</v>
      </c>
      <c r="F17" s="25">
        <v>-0.05151807</v>
      </c>
      <c r="G17" s="35">
        <v>-0.04141126</v>
      </c>
    </row>
    <row r="18" spans="1:7" ht="12">
      <c r="A18" s="20" t="s">
        <v>26</v>
      </c>
      <c r="B18" s="29">
        <v>0.0680062</v>
      </c>
      <c r="C18" s="13">
        <v>-0.01362322</v>
      </c>
      <c r="D18" s="13">
        <v>0.03691396</v>
      </c>
      <c r="E18" s="13">
        <v>0.02649444</v>
      </c>
      <c r="F18" s="25">
        <v>0.001826878</v>
      </c>
      <c r="G18" s="35">
        <v>0.022057</v>
      </c>
    </row>
    <row r="19" spans="1:7" ht="12">
      <c r="A19" s="21" t="s">
        <v>27</v>
      </c>
      <c r="B19" s="31">
        <v>-0.2082308</v>
      </c>
      <c r="C19" s="15">
        <v>-0.1835495</v>
      </c>
      <c r="D19" s="15">
        <v>-0.1970464</v>
      </c>
      <c r="E19" s="15">
        <v>-0.1953412</v>
      </c>
      <c r="F19" s="27">
        <v>-0.1531636</v>
      </c>
      <c r="G19" s="37">
        <v>-0.1891417</v>
      </c>
    </row>
    <row r="20" spans="1:7" ht="12.75" thickBot="1">
      <c r="A20" s="44" t="s">
        <v>28</v>
      </c>
      <c r="B20" s="45">
        <v>-0.003381191</v>
      </c>
      <c r="C20" s="46">
        <v>-0.01194111</v>
      </c>
      <c r="D20" s="46">
        <v>-0.005667161</v>
      </c>
      <c r="E20" s="46">
        <v>-0.007798834</v>
      </c>
      <c r="F20" s="47">
        <v>-0.004069392</v>
      </c>
      <c r="G20" s="48">
        <v>-0.007145936</v>
      </c>
    </row>
    <row r="21" spans="1:7" ht="12.75" thickTop="1">
      <c r="A21" s="6" t="s">
        <v>29</v>
      </c>
      <c r="B21" s="39">
        <v>-112.0852</v>
      </c>
      <c r="C21" s="40">
        <v>201.2278</v>
      </c>
      <c r="D21" s="40">
        <v>-15.56273</v>
      </c>
      <c r="E21" s="40">
        <v>-76.09592</v>
      </c>
      <c r="F21" s="41">
        <v>-76.01857</v>
      </c>
      <c r="G21" s="43">
        <v>0.02285827</v>
      </c>
    </row>
    <row r="22" spans="1:7" ht="12">
      <c r="A22" s="20" t="s">
        <v>30</v>
      </c>
      <c r="B22" s="29">
        <v>6.206317</v>
      </c>
      <c r="C22" s="13">
        <v>20.56281</v>
      </c>
      <c r="D22" s="13">
        <v>-11.59946</v>
      </c>
      <c r="E22" s="13">
        <v>-11.6334</v>
      </c>
      <c r="F22" s="25">
        <v>-1.520806</v>
      </c>
      <c r="G22" s="36">
        <v>0</v>
      </c>
    </row>
    <row r="23" spans="1:7" ht="12">
      <c r="A23" s="20" t="s">
        <v>31</v>
      </c>
      <c r="B23" s="29">
        <v>-4.561871</v>
      </c>
      <c r="C23" s="13">
        <v>-3.521725</v>
      </c>
      <c r="D23" s="13">
        <v>-0.8726877</v>
      </c>
      <c r="E23" s="13">
        <v>-0.8156076</v>
      </c>
      <c r="F23" s="25">
        <v>4.26102</v>
      </c>
      <c r="G23" s="35">
        <v>-1.344364</v>
      </c>
    </row>
    <row r="24" spans="1:7" ht="12">
      <c r="A24" s="20" t="s">
        <v>32</v>
      </c>
      <c r="B24" s="29">
        <v>2.949065</v>
      </c>
      <c r="C24" s="13">
        <v>-1.214902</v>
      </c>
      <c r="D24" s="13">
        <v>-0.2083906</v>
      </c>
      <c r="E24" s="13">
        <v>-0.3422053</v>
      </c>
      <c r="F24" s="25">
        <v>1.587822</v>
      </c>
      <c r="G24" s="35">
        <v>0.2139555</v>
      </c>
    </row>
    <row r="25" spans="1:7" ht="12">
      <c r="A25" s="20" t="s">
        <v>33</v>
      </c>
      <c r="B25" s="29">
        <v>-1.599036</v>
      </c>
      <c r="C25" s="13">
        <v>-0.2597841</v>
      </c>
      <c r="D25" s="13">
        <v>0.5129622</v>
      </c>
      <c r="E25" s="13">
        <v>0.2215743</v>
      </c>
      <c r="F25" s="25">
        <v>-0.6812544</v>
      </c>
      <c r="G25" s="35">
        <v>-0.2082493</v>
      </c>
    </row>
    <row r="26" spans="1:7" ht="12">
      <c r="A26" s="21" t="s">
        <v>34</v>
      </c>
      <c r="B26" s="31">
        <v>0.4249616</v>
      </c>
      <c r="C26" s="15">
        <v>0.3289069</v>
      </c>
      <c r="D26" s="15">
        <v>-0.1452466</v>
      </c>
      <c r="E26" s="15">
        <v>-0.1624466</v>
      </c>
      <c r="F26" s="27">
        <v>1.489338</v>
      </c>
      <c r="G26" s="37">
        <v>0.2655936</v>
      </c>
    </row>
    <row r="27" spans="1:7" ht="12">
      <c r="A27" s="20" t="s">
        <v>35</v>
      </c>
      <c r="B27" s="29">
        <v>-0.1999439</v>
      </c>
      <c r="C27" s="13">
        <v>0.117648</v>
      </c>
      <c r="D27" s="13">
        <v>0.2309353</v>
      </c>
      <c r="E27" s="13">
        <v>-0.2316279</v>
      </c>
      <c r="F27" s="25">
        <v>0.06719144</v>
      </c>
      <c r="G27" s="35">
        <v>0.008205441</v>
      </c>
    </row>
    <row r="28" spans="1:7" ht="12">
      <c r="A28" s="20" t="s">
        <v>36</v>
      </c>
      <c r="B28" s="29">
        <v>0.3628117</v>
      </c>
      <c r="C28" s="13">
        <v>-0.2755712</v>
      </c>
      <c r="D28" s="13">
        <v>-0.3381498</v>
      </c>
      <c r="E28" s="13">
        <v>-0.1951329</v>
      </c>
      <c r="F28" s="25">
        <v>0.2162186</v>
      </c>
      <c r="G28" s="35">
        <v>-0.1132065</v>
      </c>
    </row>
    <row r="29" spans="1:7" ht="12">
      <c r="A29" s="20" t="s">
        <v>37</v>
      </c>
      <c r="B29" s="29">
        <v>-0.006638776</v>
      </c>
      <c r="C29" s="13">
        <v>0.1220096</v>
      </c>
      <c r="D29" s="13">
        <v>0.1009354</v>
      </c>
      <c r="E29" s="13">
        <v>0.06636423</v>
      </c>
      <c r="F29" s="25">
        <v>-0.07031885</v>
      </c>
      <c r="G29" s="35">
        <v>0.05924689</v>
      </c>
    </row>
    <row r="30" spans="1:7" ht="12">
      <c r="A30" s="21" t="s">
        <v>38</v>
      </c>
      <c r="B30" s="31">
        <v>0.1075913</v>
      </c>
      <c r="C30" s="15">
        <v>0.05393604</v>
      </c>
      <c r="D30" s="15">
        <v>0.001694724</v>
      </c>
      <c r="E30" s="15">
        <v>-0.06640842</v>
      </c>
      <c r="F30" s="27">
        <v>0.2521218</v>
      </c>
      <c r="G30" s="37">
        <v>0.04667912</v>
      </c>
    </row>
    <row r="31" spans="1:7" ht="12">
      <c r="A31" s="20" t="s">
        <v>39</v>
      </c>
      <c r="B31" s="29">
        <v>-0.01082646</v>
      </c>
      <c r="C31" s="13">
        <v>0.01051909</v>
      </c>
      <c r="D31" s="13">
        <v>-0.00806466</v>
      </c>
      <c r="E31" s="13">
        <v>-0.003685218</v>
      </c>
      <c r="F31" s="25">
        <v>-0.01560132</v>
      </c>
      <c r="G31" s="35">
        <v>-0.003944267</v>
      </c>
    </row>
    <row r="32" spans="1:7" ht="12">
      <c r="A32" s="20" t="s">
        <v>40</v>
      </c>
      <c r="B32" s="29">
        <v>0.03297887</v>
      </c>
      <c r="C32" s="13">
        <v>-0.03096309</v>
      </c>
      <c r="D32" s="13">
        <v>-0.03772931</v>
      </c>
      <c r="E32" s="13">
        <v>-0.009510907</v>
      </c>
      <c r="F32" s="25">
        <v>0.03933994</v>
      </c>
      <c r="G32" s="35">
        <v>-0.008785312</v>
      </c>
    </row>
    <row r="33" spans="1:7" ht="12">
      <c r="A33" s="20" t="s">
        <v>41</v>
      </c>
      <c r="B33" s="29">
        <v>0.1702427</v>
      </c>
      <c r="C33" s="13">
        <v>0.07650773</v>
      </c>
      <c r="D33" s="13">
        <v>0.1213484</v>
      </c>
      <c r="E33" s="13">
        <v>0.1317323</v>
      </c>
      <c r="F33" s="25">
        <v>0.09897252</v>
      </c>
      <c r="G33" s="35">
        <v>0.1171344</v>
      </c>
    </row>
    <row r="34" spans="1:7" ht="12">
      <c r="A34" s="21" t="s">
        <v>42</v>
      </c>
      <c r="B34" s="31">
        <v>-0.00331888</v>
      </c>
      <c r="C34" s="15">
        <v>0.005346223</v>
      </c>
      <c r="D34" s="15">
        <v>0.002472786</v>
      </c>
      <c r="E34" s="15">
        <v>-0.002754251</v>
      </c>
      <c r="F34" s="27">
        <v>-0.02159929</v>
      </c>
      <c r="G34" s="37">
        <v>-0.002139497</v>
      </c>
    </row>
    <row r="35" spans="1:7" ht="12.75" thickBot="1">
      <c r="A35" s="22" t="s">
        <v>43</v>
      </c>
      <c r="B35" s="32">
        <v>-0.003862379</v>
      </c>
      <c r="C35" s="16">
        <v>-0.00238043</v>
      </c>
      <c r="D35" s="16">
        <v>-0.002089458</v>
      </c>
      <c r="E35" s="16">
        <v>-0.001861109</v>
      </c>
      <c r="F35" s="28">
        <v>-0.002237122</v>
      </c>
      <c r="G35" s="38">
        <v>-0.002380499</v>
      </c>
    </row>
    <row r="36" spans="1:7" ht="12">
      <c r="A36" s="4" t="s">
        <v>44</v>
      </c>
      <c r="B36" s="3">
        <v>20.9198</v>
      </c>
      <c r="C36" s="3">
        <v>20.91065</v>
      </c>
      <c r="D36" s="3">
        <v>20.90759</v>
      </c>
      <c r="E36" s="3">
        <v>20.89539</v>
      </c>
      <c r="F36" s="3">
        <v>20.89539</v>
      </c>
      <c r="G36" s="3"/>
    </row>
    <row r="37" spans="1:6" ht="12">
      <c r="A37" s="4" t="s">
        <v>45</v>
      </c>
      <c r="B37" s="2">
        <v>0.3977458</v>
      </c>
      <c r="C37" s="2">
        <v>0.3799439</v>
      </c>
      <c r="D37" s="2">
        <v>0.3723145</v>
      </c>
      <c r="E37" s="2">
        <v>0.3662109</v>
      </c>
      <c r="F37" s="2">
        <v>0.3651937</v>
      </c>
    </row>
    <row r="38" spans="1:7" ht="12">
      <c r="A38" s="4" t="s">
        <v>53</v>
      </c>
      <c r="B38" s="2">
        <v>0.0001946991</v>
      </c>
      <c r="C38" s="2">
        <v>-0.0001187094</v>
      </c>
      <c r="D38" s="2">
        <v>0</v>
      </c>
      <c r="E38" s="2">
        <v>-2.977086E-05</v>
      </c>
      <c r="F38" s="2">
        <v>3.978431E-05</v>
      </c>
      <c r="G38" s="2">
        <v>0.0003349483</v>
      </c>
    </row>
    <row r="39" spans="1:7" ht="12.75" thickBot="1">
      <c r="A39" s="4" t="s">
        <v>54</v>
      </c>
      <c r="B39" s="2">
        <v>0.000190424</v>
      </c>
      <c r="C39" s="2">
        <v>-0.0003418432</v>
      </c>
      <c r="D39" s="2">
        <v>2.646651E-05</v>
      </c>
      <c r="E39" s="2">
        <v>0.0001293284</v>
      </c>
      <c r="F39" s="2">
        <v>0.0001292376</v>
      </c>
      <c r="G39" s="2">
        <v>0.001128881</v>
      </c>
    </row>
    <row r="40" spans="2:7" ht="12.75" thickBot="1">
      <c r="B40" s="7" t="s">
        <v>46</v>
      </c>
      <c r="C40" s="18">
        <v>-0.00375</v>
      </c>
      <c r="D40" s="17" t="s">
        <v>47</v>
      </c>
      <c r="E40" s="18">
        <v>3.117211</v>
      </c>
      <c r="F40" s="17" t="s">
        <v>48</v>
      </c>
      <c r="G40" s="8">
        <v>54.987611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0.002255</v>
      </c>
      <c r="C4">
        <v>0.003752</v>
      </c>
      <c r="D4">
        <v>0.003749</v>
      </c>
      <c r="E4">
        <v>0.003749</v>
      </c>
      <c r="F4">
        <v>0.002083</v>
      </c>
      <c r="G4">
        <v>0.011689</v>
      </c>
    </row>
    <row r="5" spans="1:7" ht="12.75">
      <c r="A5" t="s">
        <v>13</v>
      </c>
      <c r="B5">
        <v>0.310316</v>
      </c>
      <c r="C5">
        <v>1.028139</v>
      </c>
      <c r="D5">
        <v>-0.579973</v>
      </c>
      <c r="E5">
        <v>-0.58167</v>
      </c>
      <c r="F5">
        <v>-0.07604</v>
      </c>
      <c r="G5">
        <v>4.336467</v>
      </c>
    </row>
    <row r="6" spans="1:7" ht="12.75">
      <c r="A6" t="s">
        <v>14</v>
      </c>
      <c r="B6" s="49">
        <v>-114.4594</v>
      </c>
      <c r="C6" s="49">
        <v>69.41559</v>
      </c>
      <c r="D6" s="49">
        <v>-5.020887</v>
      </c>
      <c r="E6" s="49">
        <v>17.42377</v>
      </c>
      <c r="F6" s="49">
        <v>-23.4141</v>
      </c>
      <c r="G6" s="49">
        <v>0.004640348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1.253746</v>
      </c>
      <c r="C8" s="49">
        <v>-0.8853495</v>
      </c>
      <c r="D8" s="49">
        <v>2.338034</v>
      </c>
      <c r="E8" s="49">
        <v>2.149339</v>
      </c>
      <c r="F8" s="49">
        <v>0.3389024</v>
      </c>
      <c r="G8" s="49">
        <v>1.092722</v>
      </c>
    </row>
    <row r="9" spans="1:7" ht="12.75">
      <c r="A9" t="s">
        <v>17</v>
      </c>
      <c r="B9" s="49">
        <v>0.2460448</v>
      </c>
      <c r="C9" s="49">
        <v>-0.4629938</v>
      </c>
      <c r="D9" s="49">
        <v>-0.04022291</v>
      </c>
      <c r="E9" s="49">
        <v>-0.3784883</v>
      </c>
      <c r="F9" s="49">
        <v>-1.389489</v>
      </c>
      <c r="G9" s="49">
        <v>-0.3622176</v>
      </c>
    </row>
    <row r="10" spans="1:7" ht="12.75">
      <c r="A10" t="s">
        <v>18</v>
      </c>
      <c r="B10" s="49">
        <v>0.6965462</v>
      </c>
      <c r="C10" s="49">
        <v>1.482559</v>
      </c>
      <c r="D10" s="49">
        <v>0.06598346</v>
      </c>
      <c r="E10" s="49">
        <v>-0.1870228</v>
      </c>
      <c r="F10" s="49">
        <v>-1.256513</v>
      </c>
      <c r="G10" s="49">
        <v>0.2606359</v>
      </c>
    </row>
    <row r="11" spans="1:7" ht="12.75">
      <c r="A11" t="s">
        <v>19</v>
      </c>
      <c r="B11" s="49">
        <v>3.907525</v>
      </c>
      <c r="C11" s="49">
        <v>1.69372</v>
      </c>
      <c r="D11" s="49">
        <v>2.766489</v>
      </c>
      <c r="E11" s="49">
        <v>2.81476</v>
      </c>
      <c r="F11" s="49">
        <v>14.69084</v>
      </c>
      <c r="G11" s="49">
        <v>4.278329</v>
      </c>
    </row>
    <row r="12" spans="1:7" ht="12.75">
      <c r="A12" t="s">
        <v>20</v>
      </c>
      <c r="B12" s="49">
        <v>0.1742839</v>
      </c>
      <c r="C12" s="49">
        <v>0.6915658</v>
      </c>
      <c r="D12" s="49">
        <v>0.07754833</v>
      </c>
      <c r="E12" s="49">
        <v>0.1937241</v>
      </c>
      <c r="F12" s="49">
        <v>-0.3530212</v>
      </c>
      <c r="G12" s="49">
        <v>0.2097519</v>
      </c>
    </row>
    <row r="13" spans="1:7" ht="12.75">
      <c r="A13" t="s">
        <v>21</v>
      </c>
      <c r="B13" s="49">
        <v>-0.04798175</v>
      </c>
      <c r="C13" s="49">
        <v>-0.02603796</v>
      </c>
      <c r="D13" s="49">
        <v>0.04351741</v>
      </c>
      <c r="E13" s="49">
        <v>-0.07355474</v>
      </c>
      <c r="F13" s="49">
        <v>-0.04728578</v>
      </c>
      <c r="G13" s="49">
        <v>-0.0267533</v>
      </c>
    </row>
    <row r="14" spans="1:7" ht="12.75">
      <c r="A14" t="s">
        <v>22</v>
      </c>
      <c r="B14" s="49">
        <v>0.08580716</v>
      </c>
      <c r="C14" s="49">
        <v>0.03385694</v>
      </c>
      <c r="D14" s="49">
        <v>0.05751328</v>
      </c>
      <c r="E14" s="49">
        <v>-0.03240842</v>
      </c>
      <c r="F14" s="49">
        <v>0.09323991</v>
      </c>
      <c r="G14" s="49">
        <v>0.03906264</v>
      </c>
    </row>
    <row r="15" spans="1:7" ht="12.75">
      <c r="A15" t="s">
        <v>23</v>
      </c>
      <c r="B15" s="49">
        <v>-0.3133244</v>
      </c>
      <c r="C15" s="49">
        <v>-0.01721264</v>
      </c>
      <c r="D15" s="49">
        <v>-0.03750435</v>
      </c>
      <c r="E15" s="49">
        <v>-0.09847613</v>
      </c>
      <c r="F15" s="49">
        <v>-0.3201268</v>
      </c>
      <c r="G15" s="49">
        <v>-0.1249495</v>
      </c>
    </row>
    <row r="16" spans="1:7" ht="12.75">
      <c r="A16" t="s">
        <v>24</v>
      </c>
      <c r="B16" s="49">
        <v>-0.02862625</v>
      </c>
      <c r="C16" s="49">
        <v>0.02263382</v>
      </c>
      <c r="D16" s="49">
        <v>-0.01643009</v>
      </c>
      <c r="E16" s="49">
        <v>-0.01966486</v>
      </c>
      <c r="F16" s="49">
        <v>-0.03996172</v>
      </c>
      <c r="G16" s="49">
        <v>-0.01271359</v>
      </c>
    </row>
    <row r="17" spans="1:7" ht="12.75">
      <c r="A17" t="s">
        <v>25</v>
      </c>
      <c r="B17" s="49">
        <v>-0.05647378</v>
      </c>
      <c r="C17" s="49">
        <v>-0.03967758</v>
      </c>
      <c r="D17" s="49">
        <v>-0.04317964</v>
      </c>
      <c r="E17" s="49">
        <v>-0.02669985</v>
      </c>
      <c r="F17" s="49">
        <v>-0.05151807</v>
      </c>
      <c r="G17" s="49">
        <v>-0.04141126</v>
      </c>
    </row>
    <row r="18" spans="1:7" ht="12.75">
      <c r="A18" t="s">
        <v>26</v>
      </c>
      <c r="B18" s="49">
        <v>0.0680062</v>
      </c>
      <c r="C18" s="49">
        <v>-0.01362322</v>
      </c>
      <c r="D18" s="49">
        <v>0.03691396</v>
      </c>
      <c r="E18" s="49">
        <v>0.02649444</v>
      </c>
      <c r="F18" s="49">
        <v>0.001826878</v>
      </c>
      <c r="G18" s="49">
        <v>0.022057</v>
      </c>
    </row>
    <row r="19" spans="1:7" ht="12.75">
      <c r="A19" t="s">
        <v>27</v>
      </c>
      <c r="B19" s="49">
        <v>-0.2082308</v>
      </c>
      <c r="C19" s="49">
        <v>-0.1835495</v>
      </c>
      <c r="D19" s="49">
        <v>-0.1970464</v>
      </c>
      <c r="E19" s="49">
        <v>-0.1953412</v>
      </c>
      <c r="F19" s="49">
        <v>-0.1531636</v>
      </c>
      <c r="G19" s="49">
        <v>-0.1891417</v>
      </c>
    </row>
    <row r="20" spans="1:7" ht="12.75">
      <c r="A20" t="s">
        <v>28</v>
      </c>
      <c r="B20" s="49">
        <v>-0.003381191</v>
      </c>
      <c r="C20" s="49">
        <v>-0.01194111</v>
      </c>
      <c r="D20" s="49">
        <v>-0.005667161</v>
      </c>
      <c r="E20" s="49">
        <v>-0.007798834</v>
      </c>
      <c r="F20" s="49">
        <v>-0.004069392</v>
      </c>
      <c r="G20" s="49">
        <v>-0.007145936</v>
      </c>
    </row>
    <row r="21" spans="1:7" ht="12.75">
      <c r="A21" t="s">
        <v>29</v>
      </c>
      <c r="B21" s="49">
        <v>-112.0852</v>
      </c>
      <c r="C21" s="49">
        <v>201.2278</v>
      </c>
      <c r="D21" s="49">
        <v>-15.56273</v>
      </c>
      <c r="E21" s="49">
        <v>-76.09592</v>
      </c>
      <c r="F21" s="49">
        <v>-76.01857</v>
      </c>
      <c r="G21" s="49">
        <v>0.02285827</v>
      </c>
    </row>
    <row r="22" spans="1:7" ht="12.75">
      <c r="A22" t="s">
        <v>30</v>
      </c>
      <c r="B22" s="49">
        <v>6.206317</v>
      </c>
      <c r="C22" s="49">
        <v>20.56281</v>
      </c>
      <c r="D22" s="49">
        <v>-11.59946</v>
      </c>
      <c r="E22" s="49">
        <v>-11.6334</v>
      </c>
      <c r="F22" s="49">
        <v>-1.520806</v>
      </c>
      <c r="G22" s="49">
        <v>0</v>
      </c>
    </row>
    <row r="23" spans="1:7" ht="12.75">
      <c r="A23" t="s">
        <v>31</v>
      </c>
      <c r="B23" s="49">
        <v>-4.561871</v>
      </c>
      <c r="C23" s="49">
        <v>-3.521725</v>
      </c>
      <c r="D23" s="49">
        <v>-0.8726877</v>
      </c>
      <c r="E23" s="49">
        <v>-0.8156076</v>
      </c>
      <c r="F23" s="49">
        <v>4.26102</v>
      </c>
      <c r="G23" s="49">
        <v>-1.344364</v>
      </c>
    </row>
    <row r="24" spans="1:7" ht="12.75">
      <c r="A24" t="s">
        <v>32</v>
      </c>
      <c r="B24" s="49">
        <v>2.949065</v>
      </c>
      <c r="C24" s="49">
        <v>-1.214902</v>
      </c>
      <c r="D24" s="49">
        <v>-0.2083906</v>
      </c>
      <c r="E24" s="49">
        <v>-0.3422053</v>
      </c>
      <c r="F24" s="49">
        <v>1.587822</v>
      </c>
      <c r="G24" s="49">
        <v>0.2139555</v>
      </c>
    </row>
    <row r="25" spans="1:7" ht="12.75">
      <c r="A25" t="s">
        <v>33</v>
      </c>
      <c r="B25" s="49">
        <v>-1.599036</v>
      </c>
      <c r="C25" s="49">
        <v>-0.2597841</v>
      </c>
      <c r="D25" s="49">
        <v>0.5129622</v>
      </c>
      <c r="E25" s="49">
        <v>0.2215743</v>
      </c>
      <c r="F25" s="49">
        <v>-0.6812544</v>
      </c>
      <c r="G25" s="49">
        <v>-0.2082493</v>
      </c>
    </row>
    <row r="26" spans="1:7" ht="12.75">
      <c r="A26" t="s">
        <v>34</v>
      </c>
      <c r="B26" s="49">
        <v>0.4249616</v>
      </c>
      <c r="C26" s="49">
        <v>0.3289069</v>
      </c>
      <c r="D26" s="49">
        <v>-0.1452466</v>
      </c>
      <c r="E26" s="49">
        <v>-0.1624466</v>
      </c>
      <c r="F26" s="49">
        <v>1.489338</v>
      </c>
      <c r="G26" s="49">
        <v>0.2655936</v>
      </c>
    </row>
    <row r="27" spans="1:7" ht="12.75">
      <c r="A27" t="s">
        <v>35</v>
      </c>
      <c r="B27" s="49">
        <v>-0.1999439</v>
      </c>
      <c r="C27" s="49">
        <v>0.117648</v>
      </c>
      <c r="D27" s="49">
        <v>0.2309353</v>
      </c>
      <c r="E27" s="49">
        <v>-0.2316279</v>
      </c>
      <c r="F27" s="49">
        <v>0.06719144</v>
      </c>
      <c r="G27" s="49">
        <v>0.008205441</v>
      </c>
    </row>
    <row r="28" spans="1:7" ht="12.75">
      <c r="A28" t="s">
        <v>36</v>
      </c>
      <c r="B28" s="49">
        <v>0.3628117</v>
      </c>
      <c r="C28" s="49">
        <v>-0.2755712</v>
      </c>
      <c r="D28" s="49">
        <v>-0.3381498</v>
      </c>
      <c r="E28" s="49">
        <v>-0.1951329</v>
      </c>
      <c r="F28" s="49">
        <v>0.2162186</v>
      </c>
      <c r="G28" s="49">
        <v>-0.1132065</v>
      </c>
    </row>
    <row r="29" spans="1:7" ht="12.75">
      <c r="A29" t="s">
        <v>37</v>
      </c>
      <c r="B29" s="49">
        <v>-0.006638776</v>
      </c>
      <c r="C29" s="49">
        <v>0.1220096</v>
      </c>
      <c r="D29" s="49">
        <v>0.1009354</v>
      </c>
      <c r="E29" s="49">
        <v>0.06636423</v>
      </c>
      <c r="F29" s="49">
        <v>-0.07031885</v>
      </c>
      <c r="G29" s="49">
        <v>0.05924689</v>
      </c>
    </row>
    <row r="30" spans="1:7" ht="12.75">
      <c r="A30" t="s">
        <v>38</v>
      </c>
      <c r="B30" s="49">
        <v>0.1075913</v>
      </c>
      <c r="C30" s="49">
        <v>0.05393604</v>
      </c>
      <c r="D30" s="49">
        <v>0.001694724</v>
      </c>
      <c r="E30" s="49">
        <v>-0.06640842</v>
      </c>
      <c r="F30" s="49">
        <v>0.2521218</v>
      </c>
      <c r="G30" s="49">
        <v>0.04667912</v>
      </c>
    </row>
    <row r="31" spans="1:7" ht="12.75">
      <c r="A31" t="s">
        <v>39</v>
      </c>
      <c r="B31" s="49">
        <v>-0.01082646</v>
      </c>
      <c r="C31" s="49">
        <v>0.01051909</v>
      </c>
      <c r="D31" s="49">
        <v>-0.00806466</v>
      </c>
      <c r="E31" s="49">
        <v>-0.003685218</v>
      </c>
      <c r="F31" s="49">
        <v>-0.01560132</v>
      </c>
      <c r="G31" s="49">
        <v>-0.003944267</v>
      </c>
    </row>
    <row r="32" spans="1:7" ht="12.75">
      <c r="A32" t="s">
        <v>40</v>
      </c>
      <c r="B32" s="49">
        <v>0.03297887</v>
      </c>
      <c r="C32" s="49">
        <v>-0.03096309</v>
      </c>
      <c r="D32" s="49">
        <v>-0.03772931</v>
      </c>
      <c r="E32" s="49">
        <v>-0.009510907</v>
      </c>
      <c r="F32" s="49">
        <v>0.03933994</v>
      </c>
      <c r="G32" s="49">
        <v>-0.008785312</v>
      </c>
    </row>
    <row r="33" spans="1:7" ht="12.75">
      <c r="A33" t="s">
        <v>41</v>
      </c>
      <c r="B33" s="49">
        <v>0.1702427</v>
      </c>
      <c r="C33" s="49">
        <v>0.07650773</v>
      </c>
      <c r="D33" s="49">
        <v>0.1213484</v>
      </c>
      <c r="E33" s="49">
        <v>0.1317323</v>
      </c>
      <c r="F33" s="49">
        <v>0.09897252</v>
      </c>
      <c r="G33" s="49">
        <v>0.1171344</v>
      </c>
    </row>
    <row r="34" spans="1:7" ht="12.75">
      <c r="A34" t="s">
        <v>42</v>
      </c>
      <c r="B34" s="49">
        <v>-0.00331888</v>
      </c>
      <c r="C34" s="49">
        <v>0.005346223</v>
      </c>
      <c r="D34" s="49">
        <v>0.002472786</v>
      </c>
      <c r="E34" s="49">
        <v>-0.002754251</v>
      </c>
      <c r="F34" s="49">
        <v>-0.02159929</v>
      </c>
      <c r="G34" s="49">
        <v>-0.002139497</v>
      </c>
    </row>
    <row r="35" spans="1:7" ht="12.75">
      <c r="A35" t="s">
        <v>43</v>
      </c>
      <c r="B35" s="49">
        <v>-0.003862379</v>
      </c>
      <c r="C35" s="49">
        <v>-0.00238043</v>
      </c>
      <c r="D35" s="49">
        <v>-0.002089458</v>
      </c>
      <c r="E35" s="49">
        <v>-0.001861109</v>
      </c>
      <c r="F35" s="49">
        <v>-0.002237122</v>
      </c>
      <c r="G35" s="49">
        <v>-0.002380499</v>
      </c>
    </row>
    <row r="36" spans="1:6" ht="12.75">
      <c r="A36" t="s">
        <v>44</v>
      </c>
      <c r="B36" s="49">
        <v>20.9198</v>
      </c>
      <c r="C36" s="49">
        <v>20.91065</v>
      </c>
      <c r="D36" s="49">
        <v>20.90759</v>
      </c>
      <c r="E36" s="49">
        <v>20.89539</v>
      </c>
      <c r="F36" s="49">
        <v>20.89539</v>
      </c>
    </row>
    <row r="37" spans="1:6" ht="12.75">
      <c r="A37" t="s">
        <v>45</v>
      </c>
      <c r="B37" s="49">
        <v>0.3977458</v>
      </c>
      <c r="C37" s="49">
        <v>0.3799439</v>
      </c>
      <c r="D37" s="49">
        <v>0.3723145</v>
      </c>
      <c r="E37" s="49">
        <v>0.3662109</v>
      </c>
      <c r="F37" s="49">
        <v>0.3651937</v>
      </c>
    </row>
    <row r="38" spans="1:7" ht="12.75">
      <c r="A38" t="s">
        <v>55</v>
      </c>
      <c r="B38" s="49">
        <v>0.0001946991</v>
      </c>
      <c r="C38" s="49">
        <v>-0.0001187094</v>
      </c>
      <c r="D38" s="49">
        <v>0</v>
      </c>
      <c r="E38" s="49">
        <v>-2.977086E-05</v>
      </c>
      <c r="F38" s="49">
        <v>3.978431E-05</v>
      </c>
      <c r="G38" s="49">
        <v>0.0003349483</v>
      </c>
    </row>
    <row r="39" spans="1:7" ht="12.75">
      <c r="A39" t="s">
        <v>56</v>
      </c>
      <c r="B39" s="49">
        <v>0.000190424</v>
      </c>
      <c r="C39" s="49">
        <v>-0.0003418432</v>
      </c>
      <c r="D39" s="49">
        <v>2.646651E-05</v>
      </c>
      <c r="E39" s="49">
        <v>0.0001293284</v>
      </c>
      <c r="F39" s="49">
        <v>0.0001292376</v>
      </c>
      <c r="G39" s="49">
        <v>0.001128881</v>
      </c>
    </row>
    <row r="40" spans="2:7" ht="12.75">
      <c r="B40" t="s">
        <v>46</v>
      </c>
      <c r="C40">
        <v>-0.00375</v>
      </c>
      <c r="D40" t="s">
        <v>47</v>
      </c>
      <c r="E40">
        <v>3.117211</v>
      </c>
      <c r="F40" t="s">
        <v>48</v>
      </c>
      <c r="G40">
        <v>54.987611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0.00019469916317303002</v>
      </c>
      <c r="C50">
        <f>-0.017/(C7*C7+C22*C22)*(C21*C22+C6*C7)</f>
        <v>-0.00011870942859500609</v>
      </c>
      <c r="D50">
        <f>-0.017/(D7*D7+D22*D22)*(D21*D22+D6*D7)</f>
        <v>8.504808182094181E-06</v>
      </c>
      <c r="E50">
        <f>-0.017/(E7*E7+E22*E22)*(E21*E22+E6*E7)</f>
        <v>-2.9770861936181376E-05</v>
      </c>
      <c r="F50">
        <f>-0.017/(F7*F7+F22*F22)*(F21*F22+F6*F7)</f>
        <v>3.978431546529564E-05</v>
      </c>
      <c r="G50">
        <f>(B50*B$4+C50*C$4+D50*D$4+E50*E$4+F50*F$4)/SUM(B$4:F$4)</f>
        <v>-2.057268118515666E-07</v>
      </c>
    </row>
    <row r="51" spans="1:7" ht="12.75">
      <c r="A51" t="s">
        <v>59</v>
      </c>
      <c r="B51">
        <f>-0.017/(B7*B7+B22*B22)*(B21*B7-B6*B22)</f>
        <v>0.0001904240035273714</v>
      </c>
      <c r="C51">
        <f>-0.017/(C7*C7+C22*C22)*(C21*C7-C6*C22)</f>
        <v>-0.00034184316005745924</v>
      </c>
      <c r="D51">
        <f>-0.017/(D7*D7+D22*D22)*(D21*D7-D6*D22)</f>
        <v>2.6466506118231584E-05</v>
      </c>
      <c r="E51">
        <f>-0.017/(E7*E7+E22*E22)*(E21*E7-E6*E22)</f>
        <v>0.0001293284303654752</v>
      </c>
      <c r="F51">
        <f>-0.017/(F7*F7+F22*F22)*(F21*F7-F6*F22)</f>
        <v>0.00012923761942256655</v>
      </c>
      <c r="G51">
        <f>(B51*B$4+C51*C$4+D51*D$4+E51*E$4+F51*F$4)/SUM(B$4:F$4)</f>
        <v>5.630584632946242E-09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10000.130916827815</v>
      </c>
      <c r="C62">
        <f>C7+(2/0.017)*(C8*C50-C23*C51)</f>
        <v>9999.870731968282</v>
      </c>
      <c r="D62">
        <f>D7+(2/0.017)*(D8*D50-D23*D51)</f>
        <v>10000.005056650005</v>
      </c>
      <c r="E62">
        <f>E7+(2/0.017)*(E8*E50-E23*E51)</f>
        <v>10000.004881597186</v>
      </c>
      <c r="F62">
        <f>F7+(2/0.017)*(F8*F50-F23*F51)</f>
        <v>9999.93679987281</v>
      </c>
    </row>
    <row r="63" spans="1:6" ht="12.75">
      <c r="A63" t="s">
        <v>67</v>
      </c>
      <c r="B63">
        <f>B8+(3/0.017)*(B9*B50-B24*B51)</f>
        <v>1.163098697535405</v>
      </c>
      <c r="C63">
        <f>C8+(3/0.017)*(C9*C50-C24*C51)</f>
        <v>-0.9489396545998406</v>
      </c>
      <c r="D63">
        <f>D8+(3/0.017)*(D9*D50-D24*D51)</f>
        <v>2.338946932286319</v>
      </c>
      <c r="E63">
        <f>E8+(3/0.017)*(E9*E50-E24*E51)</f>
        <v>2.159137493629795</v>
      </c>
      <c r="F63">
        <f>F8+(3/0.017)*(F9*F50-F24*F51)</f>
        <v>0.2929342463426465</v>
      </c>
    </row>
    <row r="64" spans="1:6" ht="12.75">
      <c r="A64" t="s">
        <v>68</v>
      </c>
      <c r="B64">
        <f>B9+(4/0.017)*(B10*B50-B25*B51)</f>
        <v>0.34960051744841125</v>
      </c>
      <c r="C64">
        <f>C9+(4/0.017)*(C10*C50-C25*C51)</f>
        <v>-0.5252994822176628</v>
      </c>
      <c r="D64">
        <f>D9+(4/0.017)*(D10*D50-D25*D51)</f>
        <v>-0.04328529600805427</v>
      </c>
      <c r="E64">
        <f>E9+(4/0.017)*(E10*E50-E25*E51)</f>
        <v>-0.3839207768166143</v>
      </c>
      <c r="F64">
        <f>F9+(4/0.017)*(F10*F50-F25*F51)</f>
        <v>-1.3805350735767286</v>
      </c>
    </row>
    <row r="65" spans="1:6" ht="12.75">
      <c r="A65" t="s">
        <v>69</v>
      </c>
      <c r="B65">
        <f>B10+(5/0.017)*(B11*B50-B26*B51)</f>
        <v>0.8965076583412638</v>
      </c>
      <c r="C65">
        <f>C10+(5/0.017)*(C11*C50-C26*C51)</f>
        <v>1.4564925413708143</v>
      </c>
      <c r="D65">
        <f>D10+(5/0.017)*(D11*D50-D26*D51)</f>
        <v>0.07403423303247819</v>
      </c>
      <c r="E65">
        <f>E10+(5/0.017)*(E11*E50-E26*E51)</f>
        <v>-0.20549011398449343</v>
      </c>
      <c r="F65">
        <f>F10+(5/0.017)*(F11*F50-F26*F51)</f>
        <v>-1.1412228484192302</v>
      </c>
    </row>
    <row r="66" spans="1:6" ht="12.75">
      <c r="A66" t="s">
        <v>70</v>
      </c>
      <c r="B66">
        <f>B11+(6/0.017)*(B12*B50-B27*B51)</f>
        <v>3.9329392520247324</v>
      </c>
      <c r="C66">
        <f>C11+(6/0.017)*(C12*C50-C27*C51)</f>
        <v>1.6789394528731498</v>
      </c>
      <c r="D66">
        <f>D11+(6/0.017)*(D12*D50-D27*D51)</f>
        <v>2.7645645822851033</v>
      </c>
      <c r="E66">
        <f>E11+(6/0.017)*(E12*E50-E27*E51)</f>
        <v>2.8232972021062497</v>
      </c>
      <c r="F66">
        <f>F11+(6/0.017)*(F12*F50-F27*F51)</f>
        <v>14.682818222868972</v>
      </c>
    </row>
    <row r="67" spans="1:6" ht="12.75">
      <c r="A67" t="s">
        <v>71</v>
      </c>
      <c r="B67">
        <f>B12+(7/0.017)*(B13*B50-B28*B51)</f>
        <v>0.14198916817105622</v>
      </c>
      <c r="C67">
        <f>C12+(7/0.017)*(C13*C50-C28*C51)</f>
        <v>0.6540494323924633</v>
      </c>
      <c r="D67">
        <f>D12+(7/0.017)*(D13*D50-D28*D51)</f>
        <v>0.08138587451920426</v>
      </c>
      <c r="E67">
        <f>E12+(7/0.017)*(E13*E50-E28*E51)</f>
        <v>0.20501716692662852</v>
      </c>
      <c r="F67">
        <f>F12+(7/0.017)*(F13*F50-F28*F51)</f>
        <v>-0.3653020039230564</v>
      </c>
    </row>
    <row r="68" spans="1:6" ht="12.75">
      <c r="A68" t="s">
        <v>72</v>
      </c>
      <c r="B68">
        <f>B13+(8/0.017)*(B14*B50-B29*B51)</f>
        <v>-0.03952491962320201</v>
      </c>
      <c r="C68">
        <f>C13+(8/0.017)*(C14*C50-C29*C51)</f>
        <v>-0.008301955661190037</v>
      </c>
      <c r="D68">
        <f>D13+(8/0.017)*(D14*D50-D29*D51)</f>
        <v>0.04249046036831855</v>
      </c>
      <c r="E68">
        <f>E13+(8/0.017)*(E14*E50-E29*E51)</f>
        <v>-0.07713966004749345</v>
      </c>
      <c r="F68">
        <f>F13+(8/0.017)*(F14*F50-F29*F51)</f>
        <v>-0.041263508579798436</v>
      </c>
    </row>
    <row r="69" spans="1:6" ht="12.75">
      <c r="A69" t="s">
        <v>73</v>
      </c>
      <c r="B69">
        <f>B14+(9/0.017)*(B15*B50-B30*B51)</f>
        <v>0.04266435522637318</v>
      </c>
      <c r="C69">
        <f>C14+(9/0.017)*(C15*C50-C30*C51)</f>
        <v>0.04469980594837492</v>
      </c>
      <c r="D69">
        <f>D14+(9/0.017)*(D15*D50-D30*D51)</f>
        <v>0.0573206690274865</v>
      </c>
      <c r="E69">
        <f>E14+(9/0.017)*(E15*E50-E30*E51)</f>
        <v>-0.02630948212194023</v>
      </c>
      <c r="F69">
        <f>F14+(9/0.017)*(F15*F50-F30*F51)</f>
        <v>0.06924715579237338</v>
      </c>
    </row>
    <row r="70" spans="1:6" ht="12.75">
      <c r="A70" t="s">
        <v>74</v>
      </c>
      <c r="B70">
        <f>B15+(10/0.017)*(B16*B50-B31*B51)</f>
        <v>-0.31539021709561943</v>
      </c>
      <c r="C70">
        <f>C15+(10/0.017)*(C16*C50-C31*C51)</f>
        <v>-0.016677915807407885</v>
      </c>
      <c r="D70">
        <f>D15+(10/0.017)*(D16*D50-D31*D51)</f>
        <v>-0.03746099199449005</v>
      </c>
      <c r="E70">
        <f>E15+(10/0.017)*(E16*E50-E31*E51)</f>
        <v>-0.09785139865203003</v>
      </c>
      <c r="F70">
        <f>F15+(10/0.017)*(F16*F50-F31*F51)</f>
        <v>-0.31987596012845065</v>
      </c>
    </row>
    <row r="71" spans="1:6" ht="12.75">
      <c r="A71" t="s">
        <v>75</v>
      </c>
      <c r="B71">
        <f>B16+(11/0.017)*(B17*B50-B32*B51)</f>
        <v>-0.03980442810639363</v>
      </c>
      <c r="C71">
        <f>C16+(11/0.017)*(C17*C50-C32*C51)</f>
        <v>0.018832726206469433</v>
      </c>
      <c r="D71">
        <f>D16+(11/0.017)*(D17*D50-D32*D51)</f>
        <v>-0.016021583350460146</v>
      </c>
      <c r="E71">
        <f>E16+(11/0.017)*(E17*E50-E32*E51)</f>
        <v>-0.01835462526829315</v>
      </c>
      <c r="F71">
        <f>F16+(11/0.017)*(F17*F50-F32*F51)</f>
        <v>-0.044577715574798095</v>
      </c>
    </row>
    <row r="72" spans="1:6" ht="12.75">
      <c r="A72" t="s">
        <v>76</v>
      </c>
      <c r="B72">
        <f>B17+(12/0.017)*(B18*B50-B33*B51)</f>
        <v>-0.07001087148804577</v>
      </c>
      <c r="C72">
        <f>C17+(12/0.017)*(C18*C50-C33*C51)</f>
        <v>-0.02007462786787275</v>
      </c>
      <c r="D72">
        <f>D17+(12/0.017)*(D18*D50-D33*D51)</f>
        <v>-0.04522509083905608</v>
      </c>
      <c r="E72">
        <f>E17+(12/0.017)*(E18*E50-E33*E51)</f>
        <v>-0.039282551578412</v>
      </c>
      <c r="F72">
        <f>F17+(12/0.017)*(F18*F50-F33*F51)</f>
        <v>-0.06049568772874147</v>
      </c>
    </row>
    <row r="73" spans="1:6" ht="12.75">
      <c r="A73" t="s">
        <v>77</v>
      </c>
      <c r="B73">
        <f>B18+(13/0.017)*(B19*B50-B34*B51)</f>
        <v>0.037486506754687794</v>
      </c>
      <c r="C73">
        <f>C18+(13/0.017)*(C19*C50-C34*C51)</f>
        <v>0.00443655284539307</v>
      </c>
      <c r="D73">
        <f>D18+(13/0.017)*(D19*D50-D34*D51)</f>
        <v>0.035582386945293316</v>
      </c>
      <c r="E73">
        <f>E18+(13/0.017)*(E19*E50-E34*E51)</f>
        <v>0.031213959123884527</v>
      </c>
      <c r="F73">
        <f>F18+(13/0.017)*(F19*F50-F34*F51)</f>
        <v>-0.0006982329454103056</v>
      </c>
    </row>
    <row r="74" spans="1:6" ht="12.75">
      <c r="A74" t="s">
        <v>78</v>
      </c>
      <c r="B74">
        <f>B19+(14/0.017)*(B20*B50-B35*B51)</f>
        <v>-0.20816724443545376</v>
      </c>
      <c r="C74">
        <f>C19+(14/0.017)*(C20*C50-C35*C51)</f>
        <v>-0.18305226230355745</v>
      </c>
      <c r="D74">
        <f>D19+(14/0.017)*(D20*D50-D35*D51)</f>
        <v>-0.197040550852954</v>
      </c>
      <c r="E74">
        <f>E19+(14/0.017)*(E20*E50-E35*E51)</f>
        <v>-0.194951775739776</v>
      </c>
      <c r="F74">
        <f>F19+(14/0.017)*(F20*F50-F35*F51)</f>
        <v>-0.15305882865577586</v>
      </c>
    </row>
    <row r="75" spans="1:6" ht="12.75">
      <c r="A75" t="s">
        <v>79</v>
      </c>
      <c r="B75" s="49">
        <f>B20</f>
        <v>-0.003381191</v>
      </c>
      <c r="C75" s="49">
        <f>C20</f>
        <v>-0.01194111</v>
      </c>
      <c r="D75" s="49">
        <f>D20</f>
        <v>-0.005667161</v>
      </c>
      <c r="E75" s="49">
        <f>E20</f>
        <v>-0.007798834</v>
      </c>
      <c r="F75" s="49">
        <f>F20</f>
        <v>-0.004069392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6.129911219590955</v>
      </c>
      <c r="C82">
        <f>C22+(2/0.017)*(C8*C51+C23*C50)</f>
        <v>20.6475997215593</v>
      </c>
      <c r="D82">
        <f>D22+(2/0.017)*(D8*D51+D23*D50)</f>
        <v>-11.593053229450087</v>
      </c>
      <c r="E82">
        <f>E22+(2/0.017)*(E8*E51+E23*E50)</f>
        <v>-11.597840943476823</v>
      </c>
      <c r="F82">
        <f>F22+(2/0.017)*(F8*F51+F23*F50)</f>
        <v>-1.4957094466733496</v>
      </c>
    </row>
    <row r="83" spans="1:6" ht="12.75">
      <c r="A83" t="s">
        <v>82</v>
      </c>
      <c r="B83">
        <f>B23+(3/0.017)*(B9*B51+B24*B50)</f>
        <v>-4.452276884087183</v>
      </c>
      <c r="C83">
        <f>C23+(3/0.017)*(C9*C51+C24*C50)</f>
        <v>-3.468344131900363</v>
      </c>
      <c r="D83">
        <f>D23+(3/0.017)*(D9*D51+D24*D50)</f>
        <v>-0.8731883262306281</v>
      </c>
      <c r="E83">
        <f>E23+(3/0.017)*(E9*E51+E24*E50)</f>
        <v>-0.8224478737077472</v>
      </c>
      <c r="F83">
        <f>F23+(3/0.017)*(F9*F51+F24*F50)</f>
        <v>4.240478146019452</v>
      </c>
    </row>
    <row r="84" spans="1:6" ht="12.75">
      <c r="A84" t="s">
        <v>83</v>
      </c>
      <c r="B84">
        <f>B24+(4/0.017)*(B10*B51+B25*B50)</f>
        <v>2.907019857638171</v>
      </c>
      <c r="C84">
        <f>C24+(4/0.017)*(C10*C51+C25*C50)</f>
        <v>-1.3268934897558962</v>
      </c>
      <c r="D84">
        <f>D24+(4/0.017)*(D10*D51+D25*D50)</f>
        <v>-0.20695318899683363</v>
      </c>
      <c r="E84">
        <f>E24+(4/0.017)*(E10*E51+E25*E50)</f>
        <v>-0.34944855248481466</v>
      </c>
      <c r="F84">
        <f>F24+(4/0.017)*(F10*F51+F25*F50)</f>
        <v>1.5432356496811228</v>
      </c>
    </row>
    <row r="85" spans="1:6" ht="12.75">
      <c r="A85" t="s">
        <v>84</v>
      </c>
      <c r="B85">
        <f>B25+(5/0.017)*(B11*B51+B26*B50)</f>
        <v>-1.3558518169753047</v>
      </c>
      <c r="C85">
        <f>C25+(5/0.017)*(C11*C51+C26*C50)</f>
        <v>-0.441557908003669</v>
      </c>
      <c r="D85">
        <f>D25+(5/0.017)*(D11*D51+D26*D50)</f>
        <v>0.5341339657565939</v>
      </c>
      <c r="E85">
        <f>E25+(5/0.017)*(E11*E51+E26*E50)</f>
        <v>0.33006390822239035</v>
      </c>
      <c r="F85">
        <f>F25+(5/0.017)*(F11*F51+F26*F50)</f>
        <v>-0.10541278772227358</v>
      </c>
    </row>
    <row r="86" spans="1:6" ht="12.75">
      <c r="A86" t="s">
        <v>85</v>
      </c>
      <c r="B86">
        <f>B26+(6/0.017)*(B12*B51+B27*B50)</f>
        <v>0.42293533928593363</v>
      </c>
      <c r="C86">
        <f>C26+(6/0.017)*(C12*C51+C27*C50)</f>
        <v>0.24053997106529057</v>
      </c>
      <c r="D86">
        <f>D26+(6/0.017)*(D12*D51+D27*D50)</f>
        <v>-0.14382901396021952</v>
      </c>
      <c r="E86">
        <f>E26+(6/0.017)*(E12*E51+E27*E50)</f>
        <v>-0.1511702014087887</v>
      </c>
      <c r="F86">
        <f>F26+(6/0.017)*(F12*F51+F27*F50)</f>
        <v>1.4741790162182928</v>
      </c>
    </row>
    <row r="87" spans="1:6" ht="12.75">
      <c r="A87" t="s">
        <v>86</v>
      </c>
      <c r="B87">
        <f>B27+(7/0.017)*(B13*B51+B28*B50)</f>
        <v>-0.17461944105076796</v>
      </c>
      <c r="C87">
        <f>C27+(7/0.017)*(C13*C51+C28*C50)</f>
        <v>0.13478309338350758</v>
      </c>
      <c r="D87">
        <f>D27+(7/0.017)*(D13*D51+D28*D50)</f>
        <v>0.23022535778149458</v>
      </c>
      <c r="E87">
        <f>E27+(7/0.017)*(E13*E51+E28*E50)</f>
        <v>-0.23315284771266104</v>
      </c>
      <c r="F87">
        <f>F27+(7/0.017)*(F13*F51+F28*F50)</f>
        <v>0.06821714890969868</v>
      </c>
    </row>
    <row r="88" spans="1:6" ht="12.75">
      <c r="A88" t="s">
        <v>87</v>
      </c>
      <c r="B88">
        <f>B28+(8/0.017)*(B14*B51+B29*B50)</f>
        <v>0.3698927253208567</v>
      </c>
      <c r="C88">
        <f>C28+(8/0.017)*(C14*C51+C29*C50)</f>
        <v>-0.28783353094521463</v>
      </c>
      <c r="D88">
        <f>D28+(8/0.017)*(D14*D51+D29*D50)</f>
        <v>-0.3370295120975141</v>
      </c>
      <c r="E88">
        <f>E28+(8/0.017)*(E14*E51+E29*E50)</f>
        <v>-0.19803504137320285</v>
      </c>
      <c r="F88">
        <f>F28+(8/0.017)*(F14*F51+F29*F50)</f>
        <v>0.22057272550212592</v>
      </c>
    </row>
    <row r="89" spans="1:6" ht="12.75">
      <c r="A89" t="s">
        <v>88</v>
      </c>
      <c r="B89">
        <f>B29+(9/0.017)*(B15*B51+B30*B50)</f>
        <v>-0.02713577336382458</v>
      </c>
      <c r="C89">
        <f>C29+(9/0.017)*(C15*C51+C30*C50)</f>
        <v>0.12173499769724036</v>
      </c>
      <c r="D89">
        <f>D29+(9/0.017)*(D15*D51+D30*D50)</f>
        <v>0.1004175316320151</v>
      </c>
      <c r="E89">
        <f>E29+(9/0.017)*(E15*E51+E30*E50)</f>
        <v>0.06066843313156948</v>
      </c>
      <c r="F89">
        <f>F29+(9/0.017)*(F15*F51+F30*F50)</f>
        <v>-0.08691163769802196</v>
      </c>
    </row>
    <row r="90" spans="1:6" ht="12.75">
      <c r="A90" t="s">
        <v>89</v>
      </c>
      <c r="B90">
        <f>B30+(10/0.017)*(B16*B51+B31*B50)</f>
        <v>0.10314481303935194</v>
      </c>
      <c r="C90">
        <f>C30+(10/0.017)*(C16*C51+C31*C50)</f>
        <v>0.04865019781399343</v>
      </c>
      <c r="D90">
        <f>D30+(10/0.017)*(D16*D51+D31*D50)</f>
        <v>0.0013985854918459393</v>
      </c>
      <c r="E90">
        <f>E30+(10/0.017)*(E16*E51+E31*E50)</f>
        <v>-0.06783989844757299</v>
      </c>
      <c r="F90">
        <f>F30+(10/0.017)*(F16*F51+F31*F50)</f>
        <v>0.24871871447212576</v>
      </c>
    </row>
    <row r="91" spans="1:6" ht="12.75">
      <c r="A91" t="s">
        <v>90</v>
      </c>
      <c r="B91">
        <f>B31+(11/0.017)*(B17*B51+B32*B50)</f>
        <v>-0.013630169046814727</v>
      </c>
      <c r="C91">
        <f>C31+(11/0.017)*(C17*C51+C32*C50)</f>
        <v>0.021673814739573662</v>
      </c>
      <c r="D91">
        <f>D31+(11/0.017)*(D17*D51+D32*D50)</f>
        <v>-0.009011756603352579</v>
      </c>
      <c r="E91">
        <f>E31+(11/0.017)*(E17*E51+E32*E50)</f>
        <v>-0.005736330924435087</v>
      </c>
      <c r="F91">
        <f>F31+(11/0.017)*(F17*F51+F32*F50)</f>
        <v>-0.018896764796923104</v>
      </c>
    </row>
    <row r="92" spans="1:6" ht="12.75">
      <c r="A92" t="s">
        <v>91</v>
      </c>
      <c r="B92">
        <f>B32+(12/0.017)*(B18*B51+B33*B50)</f>
        <v>0.06551731053764728</v>
      </c>
      <c r="C92">
        <f>C32+(12/0.017)*(C18*C51+C33*C50)</f>
        <v>-0.03408674953160684</v>
      </c>
      <c r="D92">
        <f>D32+(12/0.017)*(D18*D51+D33*D50)</f>
        <v>-0.036311172296429044</v>
      </c>
      <c r="E92">
        <f>E32+(12/0.017)*(E18*E51+E33*E50)</f>
        <v>-0.00986053037215767</v>
      </c>
      <c r="F92">
        <f>F32+(12/0.017)*(F18*F51+F33*F50)</f>
        <v>0.04228604963889699</v>
      </c>
    </row>
    <row r="93" spans="1:6" ht="12.75">
      <c r="A93" t="s">
        <v>92</v>
      </c>
      <c r="B93">
        <f>B33+(13/0.017)*(B19*B51+B34*B50)</f>
        <v>0.1394263332481807</v>
      </c>
      <c r="C93">
        <f>C33+(13/0.017)*(C19*C51+C34*C50)</f>
        <v>0.12400399014020216</v>
      </c>
      <c r="D93">
        <f>D33+(13/0.017)*(D19*D51+D34*D50)</f>
        <v>0.11737644180309342</v>
      </c>
      <c r="E93">
        <f>E33+(13/0.017)*(E19*E51+E34*E50)</f>
        <v>0.11247610784583252</v>
      </c>
      <c r="F93">
        <f>F33+(13/0.017)*(F19*F51+F34*F50)</f>
        <v>0.08317842846035906</v>
      </c>
    </row>
    <row r="94" spans="1:6" ht="12.75">
      <c r="A94" t="s">
        <v>93</v>
      </c>
      <c r="B94">
        <f>B34+(14/0.017)*(B20*B51+B35*B50)</f>
        <v>-0.004468413317938189</v>
      </c>
      <c r="C94">
        <f>C34+(14/0.017)*(C20*C51+C35*C50)</f>
        <v>0.0089405716864387</v>
      </c>
      <c r="D94">
        <f>D34+(14/0.017)*(D20*D51+D35*D50)</f>
        <v>0.0023346303840684327</v>
      </c>
      <c r="E94">
        <f>E34+(14/0.017)*(E20*E51+E35*E50)</f>
        <v>-0.0035392426453760015</v>
      </c>
      <c r="F94">
        <f>F34+(14/0.017)*(F20*F51+F35*F50)</f>
        <v>-0.022105695448672604</v>
      </c>
    </row>
    <row r="95" spans="1:6" ht="12.75">
      <c r="A95" t="s">
        <v>94</v>
      </c>
      <c r="B95" s="49">
        <f>B35</f>
        <v>-0.003862379</v>
      </c>
      <c r="C95" s="49">
        <f>C35</f>
        <v>-0.00238043</v>
      </c>
      <c r="D95" s="49">
        <f>D35</f>
        <v>-0.002089458</v>
      </c>
      <c r="E95" s="49">
        <f>E35</f>
        <v>-0.001861109</v>
      </c>
      <c r="F95" s="49">
        <f>F35</f>
        <v>-0.002237122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1.1630834708155566</v>
      </c>
      <c r="C103">
        <f>C63*10000/C62</f>
        <v>-0.9489519215145495</v>
      </c>
      <c r="D103">
        <f>D63*10000/D62</f>
        <v>2.3389457495633152</v>
      </c>
      <c r="E103">
        <f>E63*10000/E62</f>
        <v>2.159136439626358</v>
      </c>
      <c r="F103">
        <f>F63*10000/F62</f>
        <v>0.2929360977025098</v>
      </c>
      <c r="G103">
        <f>AVERAGE(C103:E103)</f>
        <v>1.1830434225583746</v>
      </c>
      <c r="H103">
        <f>STDEV(C103:E103)</f>
        <v>1.8485496902562484</v>
      </c>
      <c r="I103">
        <f>(B103*B4+C103*C4+D103*D4+E103*E4+F103*F4)/SUM(B4:F4)</f>
        <v>1.0608020038460932</v>
      </c>
      <c r="K103">
        <f>(LN(H103)+LN(H123))/2-LN(K114*K115^3)</f>
        <v>-3.3642364826726303</v>
      </c>
    </row>
    <row r="104" spans="1:11" ht="12.75">
      <c r="A104" t="s">
        <v>68</v>
      </c>
      <c r="B104">
        <f>B64*10000/B62</f>
        <v>0.3495959406492546</v>
      </c>
      <c r="C104">
        <f>C64*10000/C62</f>
        <v>-0.5253062727484554</v>
      </c>
      <c r="D104">
        <f>D64*10000/D62</f>
        <v>-0.043285274120206114</v>
      </c>
      <c r="E104">
        <f>E64*10000/E62</f>
        <v>-0.38392058940204743</v>
      </c>
      <c r="F104">
        <f>F64*10000/F62</f>
        <v>-1.380543798631095</v>
      </c>
      <c r="G104">
        <f>AVERAGE(C104:E104)</f>
        <v>-0.31750404542356964</v>
      </c>
      <c r="H104">
        <f>STDEV(C104:E104)</f>
        <v>0.24777899177528653</v>
      </c>
      <c r="I104">
        <f>(B104*B4+C104*C4+D104*D4+E104*E4+F104*F4)/SUM(B4:F4)</f>
        <v>-0.3630919812728788</v>
      </c>
      <c r="K104">
        <f>(LN(H104)+LN(H124))/2-LN(K114*K115^4)</f>
        <v>-4.232281455134099</v>
      </c>
    </row>
    <row r="105" spans="1:11" ht="12.75">
      <c r="A105" t="s">
        <v>69</v>
      </c>
      <c r="B105">
        <f>B65*10000/B62</f>
        <v>0.896495921701042</v>
      </c>
      <c r="C105">
        <f>C65*10000/C62</f>
        <v>1.456511369406604</v>
      </c>
      <c r="D105">
        <f>D65*10000/D62</f>
        <v>0.07403419559597664</v>
      </c>
      <c r="E105">
        <f>E65*10000/E62</f>
        <v>-0.20549001367254618</v>
      </c>
      <c r="F105">
        <f>F65*10000/F62</f>
        <v>-1.1412300610077308</v>
      </c>
      <c r="G105">
        <f>AVERAGE(C105:E105)</f>
        <v>0.4416851837766782</v>
      </c>
      <c r="H105">
        <f>STDEV(C105:E105)</f>
        <v>0.8899087515986888</v>
      </c>
      <c r="I105">
        <f>(B105*B4+C105*C4+D105*D4+E105*E4+F105*F4)/SUM(B4:F4)</f>
        <v>0.296152096638521</v>
      </c>
      <c r="K105">
        <f>(LN(H105)+LN(H125))/2-LN(K114*K115^5)</f>
        <v>-3.0864005571368107</v>
      </c>
    </row>
    <row r="106" spans="1:11" ht="12.75">
      <c r="A106" t="s">
        <v>70</v>
      </c>
      <c r="B106">
        <f>B66*10000/B62</f>
        <v>3.9328877639057125</v>
      </c>
      <c r="C106">
        <f>C66*10000/C62</f>
        <v>1.678961156473553</v>
      </c>
      <c r="D106">
        <f>D66*10000/D62</f>
        <v>2.764563184342259</v>
      </c>
      <c r="E106">
        <f>E66*10000/E62</f>
        <v>2.823295823886955</v>
      </c>
      <c r="F106">
        <f>F66*10000/F62</f>
        <v>14.682911019053364</v>
      </c>
      <c r="G106">
        <f>AVERAGE(C106:E106)</f>
        <v>2.4222733882342555</v>
      </c>
      <c r="H106">
        <f>STDEV(C106:E106)</f>
        <v>0.6443967614372214</v>
      </c>
      <c r="I106">
        <f>(B106*B4+C106*C4+D106*D4+E106*E4+F106*F4)/SUM(B4:F4)</f>
        <v>4.279029461203209</v>
      </c>
      <c r="K106">
        <f>(LN(H106)+LN(H126))/2-LN(K114*K115^6)</f>
        <v>-3.072238288503039</v>
      </c>
    </row>
    <row r="107" spans="1:11" ht="12.75">
      <c r="A107" t="s">
        <v>71</v>
      </c>
      <c r="B107">
        <f>B67*10000/B62</f>
        <v>0.14198730931824363</v>
      </c>
      <c r="C107">
        <f>C67*10000/C62</f>
        <v>0.654057887270035</v>
      </c>
      <c r="D107">
        <f>D67*10000/D62</f>
        <v>0.08138583336523679</v>
      </c>
      <c r="E107">
        <f>E67*10000/E62</f>
        <v>0.20501706684555487</v>
      </c>
      <c r="F107">
        <f>F67*10000/F62</f>
        <v>-0.36530431265095864</v>
      </c>
      <c r="G107">
        <f>AVERAGE(C107:E107)</f>
        <v>0.31348692916027554</v>
      </c>
      <c r="H107">
        <f>STDEV(C107:E107)</f>
        <v>0.30135129600487187</v>
      </c>
      <c r="I107">
        <f>(B107*B4+C107*C4+D107*D4+E107*E4+F107*F4)/SUM(B4:F4)</f>
        <v>0.19803709040211195</v>
      </c>
      <c r="K107">
        <f>(LN(H107)+LN(H127))/2-LN(K114*K115^7)</f>
        <v>-2.8169429821632486</v>
      </c>
    </row>
    <row r="108" spans="1:9" ht="12.75">
      <c r="A108" t="s">
        <v>72</v>
      </c>
      <c r="B108">
        <f>B68*10000/B62</f>
        <v>-0.039524402182266515</v>
      </c>
      <c r="C108">
        <f>C68*10000/C62</f>
        <v>-0.008302062980324104</v>
      </c>
      <c r="D108">
        <f>D68*10000/D62</f>
        <v>0.04249043888239075</v>
      </c>
      <c r="E108">
        <f>E68*10000/E62</f>
        <v>-0.0771396223910371</v>
      </c>
      <c r="F108">
        <f>F68*10000/F62</f>
        <v>-0.041263769367345667</v>
      </c>
      <c r="G108">
        <f>AVERAGE(C108:E108)</f>
        <v>-0.014317082162990151</v>
      </c>
      <c r="H108">
        <f>STDEV(C108:E108)</f>
        <v>0.060041429295919546</v>
      </c>
      <c r="I108">
        <f>(B108*B4+C108*C4+D108*D4+E108*E4+F108*F4)/SUM(B4:F4)</f>
        <v>-0.021563323568724865</v>
      </c>
    </row>
    <row r="109" spans="1:9" ht="12.75">
      <c r="A109" t="s">
        <v>73</v>
      </c>
      <c r="B109">
        <f>B69*10000/B62</f>
        <v>0.04266379668548072</v>
      </c>
      <c r="C109">
        <f>C69*10000/C62</f>
        <v>0.04470038378143777</v>
      </c>
      <c r="D109">
        <f>D69*10000/D62</f>
        <v>0.05732064004244502</v>
      </c>
      <c r="E109">
        <f>E69*10000/E62</f>
        <v>-0.026309469278717114</v>
      </c>
      <c r="F109">
        <f>F69*10000/F62</f>
        <v>0.06924759343804467</v>
      </c>
      <c r="G109">
        <f>AVERAGE(C109:E109)</f>
        <v>0.02523718484838856</v>
      </c>
      <c r="H109">
        <f>STDEV(C109:E109)</f>
        <v>0.045084486032314575</v>
      </c>
      <c r="I109">
        <f>(B109*B4+C109*C4+D109*D4+E109*E4+F109*F4)/SUM(B4:F4)</f>
        <v>0.03364295084670108</v>
      </c>
    </row>
    <row r="110" spans="1:11" ht="12.75">
      <c r="A110" t="s">
        <v>74</v>
      </c>
      <c r="B110">
        <f>B70*10000/B62</f>
        <v>-0.31538608816099956</v>
      </c>
      <c r="C110">
        <f>C70*10000/C62</f>
        <v>-0.016678131402329797</v>
      </c>
      <c r="D110">
        <f>D70*10000/D62</f>
        <v>-0.0374609730517871</v>
      </c>
      <c r="E110">
        <f>E70*10000/E62</f>
        <v>-0.09785135088494212</v>
      </c>
      <c r="F110">
        <f>F70*10000/F62</f>
        <v>-0.3198779817613639</v>
      </c>
      <c r="G110">
        <f>AVERAGE(C110:E110)</f>
        <v>-0.05066348511301968</v>
      </c>
      <c r="H110">
        <f>STDEV(C110:E110)</f>
        <v>0.04216636851613299</v>
      </c>
      <c r="I110">
        <f>(B110*B4+C110*C4+D110*D4+E110*E4+F110*F4)/SUM(B4:F4)</f>
        <v>-0.12492710522660472</v>
      </c>
      <c r="K110">
        <f>EXP(AVERAGE(K103:K107))</f>
        <v>0.03635513014234054</v>
      </c>
    </row>
    <row r="111" spans="1:9" ht="12.75">
      <c r="A111" t="s">
        <v>75</v>
      </c>
      <c r="B111">
        <f>B71*10000/B62</f>
        <v>-0.039803907006269644</v>
      </c>
      <c r="C111">
        <f>C71*10000/C62</f>
        <v>0.018832969656561324</v>
      </c>
      <c r="D111">
        <f>D71*10000/D62</f>
        <v>-0.016021575248910288</v>
      </c>
      <c r="E111">
        <f>E71*10000/E62</f>
        <v>-0.01835461630830882</v>
      </c>
      <c r="F111">
        <f>F71*10000/F62</f>
        <v>-0.04457799730830807</v>
      </c>
      <c r="G111">
        <f>AVERAGE(C111:E111)</f>
        <v>-0.005181073966885928</v>
      </c>
      <c r="H111">
        <f>STDEV(C111:E111)</f>
        <v>0.02082946203116707</v>
      </c>
      <c r="I111">
        <f>(B111*B4+C111*C4+D111*D4+E111*E4+F111*F4)/SUM(B4:F4)</f>
        <v>-0.015449629117843219</v>
      </c>
    </row>
    <row r="112" spans="1:9" ht="12.75">
      <c r="A112" t="s">
        <v>76</v>
      </c>
      <c r="B112">
        <f>B72*10000/B62</f>
        <v>-0.07000995493992415</v>
      </c>
      <c r="C112">
        <f>C72*10000/C62</f>
        <v>-0.020074887371990504</v>
      </c>
      <c r="D112">
        <f>D72*10000/D62</f>
        <v>-0.04522506797032206</v>
      </c>
      <c r="E112">
        <f>E72*10000/E62</f>
        <v>-0.03928253240226204</v>
      </c>
      <c r="F112">
        <f>F72*10000/F62</f>
        <v>-0.06049607006467373</v>
      </c>
      <c r="G112">
        <f>AVERAGE(C112:E112)</f>
        <v>-0.03486082924819153</v>
      </c>
      <c r="H112">
        <f>STDEV(C112:E112)</f>
        <v>0.013145207876607005</v>
      </c>
      <c r="I112">
        <f>(B112*B4+C112*C4+D112*D4+E112*E4+F112*F4)/SUM(B4:F4)</f>
        <v>-0.0433683431839088</v>
      </c>
    </row>
    <row r="113" spans="1:9" ht="12.75">
      <c r="A113" t="s">
        <v>77</v>
      </c>
      <c r="B113">
        <f>B73*10000/B62</f>
        <v>0.03748601599965758</v>
      </c>
      <c r="C113">
        <f>C73*10000/C62</f>
        <v>0.004436610196579831</v>
      </c>
      <c r="D113">
        <f>D73*10000/D62</f>
        <v>0.0355823689525347</v>
      </c>
      <c r="E113">
        <f>E73*10000/E62</f>
        <v>0.031213943886494466</v>
      </c>
      <c r="F113">
        <f>F73*10000/F62</f>
        <v>-0.0006982373582792909</v>
      </c>
      <c r="G113">
        <f>AVERAGE(C113:E113)</f>
        <v>0.02374430767853633</v>
      </c>
      <c r="H113">
        <f>STDEV(C113:E113)</f>
        <v>0.01686301191752127</v>
      </c>
      <c r="I113">
        <f>(B113*B4+C113*C4+D113*D4+E113*E4+F113*F4)/SUM(B4:F4)</f>
        <v>0.022462283548435973</v>
      </c>
    </row>
    <row r="114" spans="1:11" ht="12.75">
      <c r="A114" t="s">
        <v>78</v>
      </c>
      <c r="B114">
        <f>B74*10000/B62</f>
        <v>-0.2081645192116019</v>
      </c>
      <c r="C114">
        <f>C74*10000/C62</f>
        <v>-0.18305462861471125</v>
      </c>
      <c r="D114">
        <f>D74*10000/D62</f>
        <v>-0.19704045121649413</v>
      </c>
      <c r="E114">
        <f>E74*10000/E62</f>
        <v>-0.19495168057221848</v>
      </c>
      <c r="F114">
        <f>F74*10000/F62</f>
        <v>-0.15305979599563332</v>
      </c>
      <c r="G114">
        <f>AVERAGE(C114:E114)</f>
        <v>-0.19168225346780796</v>
      </c>
      <c r="H114">
        <f>STDEV(C114:E114)</f>
        <v>0.0075443802698057045</v>
      </c>
      <c r="I114">
        <f>(B114*B4+C114*C4+D114*D4+E114*E4+F114*F4)/SUM(B4:F4)</f>
        <v>-0.18890390136767685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-0.0033811467350995062</v>
      </c>
      <c r="C115">
        <f>C75*10000/C62</f>
        <v>-0.011941264362374034</v>
      </c>
      <c r="D115">
        <f>D75*10000/D62</f>
        <v>-0.005667158134316479</v>
      </c>
      <c r="E115">
        <f>E75*10000/E62</f>
        <v>-0.007798830192925248</v>
      </c>
      <c r="F115">
        <f>F75*10000/F62</f>
        <v>-0.004069417718771741</v>
      </c>
      <c r="G115">
        <f>AVERAGE(C115:E115)</f>
        <v>-0.00846908422987192</v>
      </c>
      <c r="H115">
        <f>STDEV(C115:E115)</f>
        <v>0.0031903029003168535</v>
      </c>
      <c r="I115">
        <f>(B115*B4+C115*C4+D115*D4+E115*E4+F115*F4)/SUM(B4:F4)</f>
        <v>-0.00714579786517241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6.129830969788395</v>
      </c>
      <c r="C122">
        <f>C82*10000/C62</f>
        <v>20.647866632467178</v>
      </c>
      <c r="D122">
        <f>D82*10000/D62</f>
        <v>-11.593047367251785</v>
      </c>
      <c r="E122">
        <f>E82*10000/E62</f>
        <v>-11.597835281880817</v>
      </c>
      <c r="F122">
        <f>F82*10000/F62</f>
        <v>-1.4957188996358193</v>
      </c>
      <c r="G122">
        <f>AVERAGE(C122:E122)</f>
        <v>-0.8476720055551414</v>
      </c>
      <c r="H122">
        <f>STDEV(C122:E122)</f>
        <v>18.615682682487485</v>
      </c>
      <c r="I122">
        <f>(B122*B4+C122*C4+D122*D4+E122*E4+F122*F4)/SUM(B4:F4)</f>
        <v>0.0792508931453776</v>
      </c>
    </row>
    <row r="123" spans="1:9" ht="12.75">
      <c r="A123" t="s">
        <v>82</v>
      </c>
      <c r="B123">
        <f>B83*10000/B62</f>
        <v>-4.452218597053637</v>
      </c>
      <c r="C123">
        <f>C83*10000/C62</f>
        <v>-3.4683889670818635</v>
      </c>
      <c r="D123">
        <f>D83*10000/D62</f>
        <v>-0.8731878846900759</v>
      </c>
      <c r="E123">
        <f>E83*10000/E62</f>
        <v>-0.8224474722220206</v>
      </c>
      <c r="F123">
        <f>F83*10000/F62</f>
        <v>4.240504946064646</v>
      </c>
      <c r="G123">
        <f>AVERAGE(C123:E123)</f>
        <v>-1.72134144133132</v>
      </c>
      <c r="H123">
        <f>STDEV(C123:E123)</f>
        <v>1.5132002313929507</v>
      </c>
      <c r="I123">
        <f>(B123*B4+C123*C4+D123*D4+E123*E4+F123*F4)/SUM(B4:F4)</f>
        <v>-1.3200611682870087</v>
      </c>
    </row>
    <row r="124" spans="1:9" ht="12.75">
      <c r="A124" t="s">
        <v>83</v>
      </c>
      <c r="B124">
        <f>B84*10000/B62</f>
        <v>2.9069818003545893</v>
      </c>
      <c r="C124">
        <f>C84*10000/C62</f>
        <v>-1.326910642468598</v>
      </c>
      <c r="D124">
        <f>D84*10000/D62</f>
        <v>-0.2069530843479021</v>
      </c>
      <c r="E124">
        <f>E84*10000/E62</f>
        <v>-0.3494483818981909</v>
      </c>
      <c r="F124">
        <f>F84*10000/F62</f>
        <v>1.5432454030116982</v>
      </c>
      <c r="G124">
        <f>AVERAGE(C124:E124)</f>
        <v>-0.627770702904897</v>
      </c>
      <c r="H124">
        <f>STDEV(C124:E124)</f>
        <v>0.6096504890310824</v>
      </c>
      <c r="I124">
        <f>(B124*B4+C124*C4+D124*D4+E124*E4+F124*F4)/SUM(B4:F4)</f>
        <v>0.17355057138659125</v>
      </c>
    </row>
    <row r="125" spans="1:9" ht="12.75">
      <c r="A125" t="s">
        <v>84</v>
      </c>
      <c r="B125">
        <f>B85*10000/B62</f>
        <v>-1.3558340668257973</v>
      </c>
      <c r="C125">
        <f>C85*10000/C62</f>
        <v>-0.441563616009621</v>
      </c>
      <c r="D125">
        <f>D85*10000/D62</f>
        <v>0.5341336956638785</v>
      </c>
      <c r="E125">
        <f>E85*10000/E62</f>
        <v>0.33006374709856445</v>
      </c>
      <c r="F125">
        <f>F85*10000/F62</f>
        <v>-0.10541345393664321</v>
      </c>
      <c r="G125">
        <f>AVERAGE(C125:E125)</f>
        <v>0.14087794225094064</v>
      </c>
      <c r="H125">
        <f>STDEV(C125:E125)</f>
        <v>0.5146258471633599</v>
      </c>
      <c r="I125">
        <f>(B125*B4+C125*C4+D125*D4+E125*E4+F125*F4)/SUM(B4:F4)</f>
        <v>-0.1086638773154927</v>
      </c>
    </row>
    <row r="126" spans="1:9" ht="12.75">
      <c r="A126" t="s">
        <v>85</v>
      </c>
      <c r="B126">
        <f>B86*10000/B62</f>
        <v>0.42292980242312145</v>
      </c>
      <c r="C126">
        <f>C86*10000/C62</f>
        <v>0.2405430805183468</v>
      </c>
      <c r="D126">
        <f>D86*10000/D62</f>
        <v>-0.14382894123095788</v>
      </c>
      <c r="E126">
        <f>E86*10000/E62</f>
        <v>-0.15117012761362175</v>
      </c>
      <c r="F126">
        <f>F86*10000/F62</f>
        <v>1.4741883331073082</v>
      </c>
      <c r="G126">
        <f>AVERAGE(C126:E126)</f>
        <v>-0.018151996108744278</v>
      </c>
      <c r="H126">
        <f>STDEV(C126:E126)</f>
        <v>0.2240665755031273</v>
      </c>
      <c r="I126">
        <f>(B126*B4+C126*C4+D126*D4+E126*E4+F126*F4)/SUM(B4:F4)</f>
        <v>0.24512491219740634</v>
      </c>
    </row>
    <row r="127" spans="1:9" ht="12.75">
      <c r="A127" t="s">
        <v>86</v>
      </c>
      <c r="B127">
        <f>B87*10000/B62</f>
        <v>-0.17461715501836625</v>
      </c>
      <c r="C127">
        <f>C87*10000/C62</f>
        <v>0.13478483572054947</v>
      </c>
      <c r="D127">
        <f>D87*10000/D62</f>
        <v>0.2302252413646478</v>
      </c>
      <c r="E127">
        <f>E87*10000/E62</f>
        <v>-0.2331527338968881</v>
      </c>
      <c r="F127">
        <f>F87*10000/F62</f>
        <v>0.06821758004567223</v>
      </c>
      <c r="G127">
        <f>AVERAGE(C127:E127)</f>
        <v>0.0439524477294364</v>
      </c>
      <c r="H127">
        <f>STDEV(C127:E127)</f>
        <v>0.24467872612978886</v>
      </c>
      <c r="I127">
        <f>(B127*B4+C127*C4+D127*D4+E127*E4+F127*F4)/SUM(B4:F4)</f>
        <v>0.015593602052146018</v>
      </c>
    </row>
    <row r="128" spans="1:9" ht="12.75">
      <c r="A128" t="s">
        <v>87</v>
      </c>
      <c r="B128">
        <f>B88*10000/B62</f>
        <v>0.3698878828660295</v>
      </c>
      <c r="C128">
        <f>C88*10000/C62</f>
        <v>-0.2878372517607137</v>
      </c>
      <c r="D128">
        <f>D88*10000/D62</f>
        <v>-0.33702934167357185</v>
      </c>
      <c r="E128">
        <f>E88*10000/E62</f>
        <v>-0.19803494470051997</v>
      </c>
      <c r="F128">
        <f>F88*10000/F62</f>
        <v>0.22057411953336684</v>
      </c>
      <c r="G128">
        <f>AVERAGE(C128:E128)</f>
        <v>-0.27430051271160183</v>
      </c>
      <c r="H128">
        <f>STDEV(C128:E128)</f>
        <v>0.07047902578454382</v>
      </c>
      <c r="I128">
        <f>(B128*B4+C128*C4+D128*D4+E128*E4+F128*F4)/SUM(B4:F4)</f>
        <v>-0.11498385369333901</v>
      </c>
    </row>
    <row r="129" spans="1:9" ht="12.75">
      <c r="A129" t="s">
        <v>88</v>
      </c>
      <c r="B129">
        <f>B89*10000/B62</f>
        <v>-0.02713541811553847</v>
      </c>
      <c r="C129">
        <f>C89*10000/C62</f>
        <v>0.12173657136193716</v>
      </c>
      <c r="D129">
        <f>D89*10000/D62</f>
        <v>0.10041748085440959</v>
      </c>
      <c r="E129">
        <f>E89*10000/E62</f>
        <v>0.06066840351569869</v>
      </c>
      <c r="F129">
        <f>F89*10000/F62</f>
        <v>-0.08691218698414913</v>
      </c>
      <c r="G129">
        <f>AVERAGE(C129:E129)</f>
        <v>0.09427415191068182</v>
      </c>
      <c r="H129">
        <f>STDEV(C129:E129)</f>
        <v>0.030994122812353007</v>
      </c>
      <c r="I129">
        <f>(B129*B4+C129*C4+D129*D4+E129*E4+F129*F4)/SUM(B4:F4)</f>
        <v>0.05250437149826804</v>
      </c>
    </row>
    <row r="130" spans="1:9" ht="12.75">
      <c r="A130" t="s">
        <v>89</v>
      </c>
      <c r="B130">
        <f>B90*10000/B62</f>
        <v>0.10314346271785706</v>
      </c>
      <c r="C130">
        <f>C90*10000/C62</f>
        <v>0.048650826713654505</v>
      </c>
      <c r="D130">
        <f>D90*10000/D62</f>
        <v>0.0013985847846305635</v>
      </c>
      <c r="E130">
        <f>E90*10000/E62</f>
        <v>-0.06783986533088342</v>
      </c>
      <c r="F130">
        <f>F90*10000/F62</f>
        <v>0.24872028638749918</v>
      </c>
      <c r="G130">
        <f>AVERAGE(C130:E130)</f>
        <v>-0.005930151277532783</v>
      </c>
      <c r="H130">
        <f>STDEV(C130:E130)</f>
        <v>0.058590128114346045</v>
      </c>
      <c r="I130">
        <f>(B130*B4+C130*C4+D130*D4+E130*E4+F130*F4)/SUM(B4:F4)</f>
        <v>0.0438877602024415</v>
      </c>
    </row>
    <row r="131" spans="1:9" ht="12.75">
      <c r="A131" t="s">
        <v>90</v>
      </c>
      <c r="B131">
        <f>B91*10000/B62</f>
        <v>-0.013629990607301381</v>
      </c>
      <c r="C131">
        <f>C91*10000/C62</f>
        <v>0.021674094916332574</v>
      </c>
      <c r="D131">
        <f>D91*10000/D62</f>
        <v>-0.009011752046424976</v>
      </c>
      <c r="E131">
        <f>E91*10000/E62</f>
        <v>-0.005736328124190764</v>
      </c>
      <c r="F131">
        <f>F91*10000/F62</f>
        <v>-0.01889688422547176</v>
      </c>
      <c r="G131">
        <f>AVERAGE(C131:E131)</f>
        <v>0.002308671581905611</v>
      </c>
      <c r="H131">
        <f>STDEV(C131:E131)</f>
        <v>0.01685072153228942</v>
      </c>
      <c r="I131">
        <f>(B131*B4+C131*C4+D131*D4+E131*E4+F131*F4)/SUM(B4:F4)</f>
        <v>-0.002826994296553815</v>
      </c>
    </row>
    <row r="132" spans="1:9" ht="12.75">
      <c r="A132" t="s">
        <v>91</v>
      </c>
      <c r="B132">
        <f>B92*10000/B62</f>
        <v>0.06551645281703003</v>
      </c>
      <c r="C132">
        <f>C92*10000/C62</f>
        <v>-0.03408719017000485</v>
      </c>
      <c r="D132">
        <f>D92*10000/D62</f>
        <v>-0.03631115393514937</v>
      </c>
      <c r="E132">
        <f>E92*10000/E62</f>
        <v>-0.00986052555864629</v>
      </c>
      <c r="F132">
        <f>F92*10000/F62</f>
        <v>0.04228631688895757</v>
      </c>
      <c r="G132">
        <f>AVERAGE(C132:E132)</f>
        <v>-0.02675295655460017</v>
      </c>
      <c r="H132">
        <f>STDEV(C132:E132)</f>
        <v>0.014671474786876963</v>
      </c>
      <c r="I132">
        <f>(B132*B4+C132*C4+D132*D4+E132*E4+F132*F4)/SUM(B4:F4)</f>
        <v>-0.004180829147934101</v>
      </c>
    </row>
    <row r="133" spans="1:9" ht="12.75">
      <c r="A133" t="s">
        <v>92</v>
      </c>
      <c r="B133">
        <f>B93*10000/B62</f>
        <v>0.1394245079467507</v>
      </c>
      <c r="C133">
        <f>C93*10000/C62</f>
        <v>0.12400559313609683</v>
      </c>
      <c r="D133">
        <f>D93*10000/D62</f>
        <v>0.11737638244996493</v>
      </c>
      <c r="E133">
        <f>E93*10000/E62</f>
        <v>0.11247605293955418</v>
      </c>
      <c r="F133">
        <f>F93*10000/F62</f>
        <v>0.08317895415240725</v>
      </c>
      <c r="G133">
        <f>AVERAGE(C133:E133)</f>
        <v>0.11795267617520531</v>
      </c>
      <c r="H133">
        <f>STDEV(C133:E133)</f>
        <v>0.005786333910969697</v>
      </c>
      <c r="I133">
        <f>(B133*B4+C133*C4+D133*D4+E133*E4+F133*F4)/SUM(B4:F4)</f>
        <v>0.11641325331289</v>
      </c>
    </row>
    <row r="134" spans="1:9" ht="12.75">
      <c r="A134" t="s">
        <v>93</v>
      </c>
      <c r="B134">
        <f>B94*10000/B62</f>
        <v>-0.004468354819654335</v>
      </c>
      <c r="C134">
        <f>C94*10000/C62</f>
        <v>0.008940687260943143</v>
      </c>
      <c r="D134">
        <f>D94*10000/D62</f>
        <v>0.0023346292035281557</v>
      </c>
      <c r="E134">
        <f>E94*10000/E62</f>
        <v>-0.0035392409176611514</v>
      </c>
      <c r="F134">
        <f>F94*10000/F62</f>
        <v>-0.022105835157831964</v>
      </c>
      <c r="G134">
        <f>AVERAGE(C134:E134)</f>
        <v>0.0025786918489367158</v>
      </c>
      <c r="H134">
        <f>STDEV(C134:E134)</f>
        <v>0.0062435428057268285</v>
      </c>
      <c r="I134">
        <f>(B134*B4+C134*C4+D134*D4+E134*E4+F134*F4)/SUM(B4:F4)</f>
        <v>-0.0017380822084494762</v>
      </c>
    </row>
    <row r="135" spans="1:9" ht="12.75">
      <c r="A135" t="s">
        <v>94</v>
      </c>
      <c r="B135">
        <f>B95*10000/B62</f>
        <v>-0.003862328435621323</v>
      </c>
      <c r="C135">
        <f>C95*10000/C62</f>
        <v>-0.0023804607717478545</v>
      </c>
      <c r="D135">
        <f>D95*10000/D62</f>
        <v>-0.002089456943434754</v>
      </c>
      <c r="E135">
        <f>E95*10000/E62</f>
        <v>-0.0018611080914819975</v>
      </c>
      <c r="F135">
        <f>F95*10000/F62</f>
        <v>-0.0022371361387288507</v>
      </c>
      <c r="G135">
        <f>AVERAGE(C135:E135)</f>
        <v>-0.0021103419355548683</v>
      </c>
      <c r="H135">
        <f>STDEV(C135:E135)</f>
        <v>0.0002603054720837145</v>
      </c>
      <c r="I135">
        <f>(B135*B4+C135*C4+D135*D4+E135*E4+F135*F4)/SUM(B4:F4)</f>
        <v>-0.002380784085886523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2005-03-02T07:59:27Z</cp:lastPrinted>
  <dcterms:created xsi:type="dcterms:W3CDTF">2005-03-02T07:59:27Z</dcterms:created>
  <dcterms:modified xsi:type="dcterms:W3CDTF">2005-03-02T08:36:15Z</dcterms:modified>
  <cp:category/>
  <cp:version/>
  <cp:contentType/>
  <cp:contentStatus/>
</cp:coreProperties>
</file>