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<sst xmlns="http://schemas.openxmlformats.org/spreadsheetml/2006/main" count="204" uniqueCount="98">
  <si>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03/03/2005       10:51:27</t>
  </si>
  <si>
    <t>LISSNER</t>
  </si>
  <si>
    <t>HCMQAP507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</si>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</sst>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-0.003765</v>
      </c>
      <c r="D4" s="12">
        <v>-0.003763</v>
      </c>
      <c r="E4" s="12">
        <v>-0.003763</v>
      </c>
      <c r="F4" s="24">
        <v>-0.002089</v>
      </c>
      <c r="G4" s="34">
        <v>-0.011729</v>
      </c>
    </row>
    <row r="5" spans="1:7" ht="12.75" thickBot="1">
      <c r="A5" s="44" t="s">
        <v>13</v>
      </c>
      <c r="B5" s="45">
        <v>0.406213</v>
      </c>
      <c r="C5" s="46">
        <v>0.422566</v>
      </c>
      <c r="D5" s="46">
        <v>-0.063621</v>
      </c>
      <c r="E5" s="46">
        <v>0.55449</v>
      </c>
      <c r="F5" s="47">
        <v>-2.016876</v>
      </c>
      <c r="G5" s="48">
        <v>4.347681</v>
      </c>
    </row>
    <row r="6" spans="1:7" ht="12.75" thickTop="1">
      <c r="A6" s="6" t="s">
        <v>14</v>
      </c>
      <c r="B6" s="39">
        <v>48.7571</v>
      </c>
      <c r="C6" s="40">
        <v>85.93632</v>
      </c>
      <c r="D6" s="40">
        <v>-29.43496</v>
      </c>
      <c r="E6" s="40">
        <v>-49.42376</v>
      </c>
      <c r="F6" s="41">
        <v>-65.61846</v>
      </c>
      <c r="G6" s="42">
        <v>-0.001366664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0.1900841</v>
      </c>
      <c r="C8" s="13">
        <v>2.226507</v>
      </c>
      <c r="D8" s="13">
        <v>-0.7801765</v>
      </c>
      <c r="E8" s="13">
        <v>1.164664</v>
      </c>
      <c r="F8" s="25">
        <v>1.365142</v>
      </c>
      <c r="G8" s="35">
        <v>0.8383335</v>
      </c>
    </row>
    <row r="9" spans="1:7" ht="12">
      <c r="A9" s="20" t="s">
        <v>17</v>
      </c>
      <c r="B9" s="29">
        <v>-0.2523474</v>
      </c>
      <c r="C9" s="13">
        <v>0.2811026</v>
      </c>
      <c r="D9" s="13">
        <v>0.891318</v>
      </c>
      <c r="E9" s="13">
        <v>0.5684706</v>
      </c>
      <c r="F9" s="25">
        <v>-1.498912</v>
      </c>
      <c r="G9" s="35">
        <v>0.182286</v>
      </c>
    </row>
    <row r="10" spans="1:7" ht="12">
      <c r="A10" s="20" t="s">
        <v>18</v>
      </c>
      <c r="B10" s="29">
        <v>-0.5110754</v>
      </c>
      <c r="C10" s="13">
        <v>-0.3332461</v>
      </c>
      <c r="D10" s="13">
        <v>1.075108</v>
      </c>
      <c r="E10" s="13">
        <v>-0.4767565</v>
      </c>
      <c r="F10" s="25">
        <v>-2.724495</v>
      </c>
      <c r="G10" s="35">
        <v>-0.3740907</v>
      </c>
    </row>
    <row r="11" spans="1:7" ht="12">
      <c r="A11" s="21" t="s">
        <v>19</v>
      </c>
      <c r="B11" s="31">
        <v>2.265268</v>
      </c>
      <c r="C11" s="15">
        <v>0.9085438</v>
      </c>
      <c r="D11" s="15">
        <v>1.637849</v>
      </c>
      <c r="E11" s="15">
        <v>0.9517523</v>
      </c>
      <c r="F11" s="27">
        <v>13.26308</v>
      </c>
      <c r="G11" s="37">
        <v>2.940601</v>
      </c>
    </row>
    <row r="12" spans="1:7" ht="12">
      <c r="A12" s="20" t="s">
        <v>20</v>
      </c>
      <c r="B12" s="29">
        <v>0.3081929</v>
      </c>
      <c r="C12" s="13">
        <v>0.203522</v>
      </c>
      <c r="D12" s="13">
        <v>0.1338312</v>
      </c>
      <c r="E12" s="13">
        <v>-0.09741423</v>
      </c>
      <c r="F12" s="25">
        <v>-0.1531172</v>
      </c>
      <c r="G12" s="35">
        <v>0.0818686</v>
      </c>
    </row>
    <row r="13" spans="1:7" ht="12">
      <c r="A13" s="20" t="s">
        <v>21</v>
      </c>
      <c r="B13" s="29">
        <v>-0.2629506</v>
      </c>
      <c r="C13" s="13">
        <v>-0.1602134</v>
      </c>
      <c r="D13" s="13">
        <v>-0.05859224</v>
      </c>
      <c r="E13" s="13">
        <v>0.09152978</v>
      </c>
      <c r="F13" s="25">
        <v>-0.1870846</v>
      </c>
      <c r="G13" s="35">
        <v>-0.09360933</v>
      </c>
    </row>
    <row r="14" spans="1:7" ht="12">
      <c r="A14" s="20" t="s">
        <v>22</v>
      </c>
      <c r="B14" s="29">
        <v>-0.0995346</v>
      </c>
      <c r="C14" s="13">
        <v>-0.2271625</v>
      </c>
      <c r="D14" s="13">
        <v>0.007621042</v>
      </c>
      <c r="E14" s="13">
        <v>0.07452983</v>
      </c>
      <c r="F14" s="25">
        <v>0.00409172</v>
      </c>
      <c r="G14" s="35">
        <v>-0.04875723</v>
      </c>
    </row>
    <row r="15" spans="1:7" ht="12">
      <c r="A15" s="21" t="s">
        <v>23</v>
      </c>
      <c r="B15" s="31">
        <v>-0.2635871</v>
      </c>
      <c r="C15" s="15">
        <v>-0.122343</v>
      </c>
      <c r="D15" s="15">
        <v>0.01648883</v>
      </c>
      <c r="E15" s="15">
        <v>-0.03678347</v>
      </c>
      <c r="F15" s="27">
        <v>-0.3364301</v>
      </c>
      <c r="G15" s="37">
        <v>-0.1173593</v>
      </c>
    </row>
    <row r="16" spans="1:7" ht="12">
      <c r="A16" s="20" t="s">
        <v>24</v>
      </c>
      <c r="B16" s="29">
        <v>0.005306065</v>
      </c>
      <c r="C16" s="13">
        <v>0.01442286</v>
      </c>
      <c r="D16" s="13">
        <v>-0.04360906</v>
      </c>
      <c r="E16" s="13">
        <v>-0.03481204</v>
      </c>
      <c r="F16" s="25">
        <v>-0.05372267</v>
      </c>
      <c r="G16" s="35">
        <v>-0.02180062</v>
      </c>
    </row>
    <row r="17" spans="1:7" ht="12">
      <c r="A17" s="20" t="s">
        <v>25</v>
      </c>
      <c r="B17" s="29">
        <v>-0.05264293</v>
      </c>
      <c r="C17" s="13">
        <v>-0.05248318</v>
      </c>
      <c r="D17" s="13">
        <v>-0.04381312</v>
      </c>
      <c r="E17" s="13">
        <v>-0.03992816</v>
      </c>
      <c r="F17" s="25">
        <v>-0.03842327</v>
      </c>
      <c r="G17" s="35">
        <v>-0.04551439</v>
      </c>
    </row>
    <row r="18" spans="1:7" ht="12">
      <c r="A18" s="20" t="s">
        <v>26</v>
      </c>
      <c r="B18" s="29">
        <v>0.02256455</v>
      </c>
      <c r="C18" s="13">
        <v>0.001093777</v>
      </c>
      <c r="D18" s="13">
        <v>0.05243992</v>
      </c>
      <c r="E18" s="13">
        <v>0.05950038</v>
      </c>
      <c r="F18" s="25">
        <v>0.003564587</v>
      </c>
      <c r="G18" s="35">
        <v>0.03094758</v>
      </c>
    </row>
    <row r="19" spans="1:7" ht="12">
      <c r="A19" s="21" t="s">
        <v>27</v>
      </c>
      <c r="B19" s="31">
        <v>-0.2208293</v>
      </c>
      <c r="C19" s="15">
        <v>-0.2153197</v>
      </c>
      <c r="D19" s="15">
        <v>-0.2264608</v>
      </c>
      <c r="E19" s="15">
        <v>-0.2120108</v>
      </c>
      <c r="F19" s="27">
        <v>-0.1491286</v>
      </c>
      <c r="G19" s="37">
        <v>-0.2091602</v>
      </c>
    </row>
    <row r="20" spans="1:7" ht="12.75" thickBot="1">
      <c r="A20" s="44" t="s">
        <v>28</v>
      </c>
      <c r="B20" s="45">
        <v>-0.006249986</v>
      </c>
      <c r="C20" s="46">
        <v>-0.001031477</v>
      </c>
      <c r="D20" s="46">
        <v>-0.005315492</v>
      </c>
      <c r="E20" s="46">
        <v>-0.0001297966</v>
      </c>
      <c r="F20" s="47">
        <v>-0.001276089</v>
      </c>
      <c r="G20" s="48">
        <v>-0.002632887</v>
      </c>
    </row>
    <row r="21" spans="1:7" ht="12.75" thickTop="1">
      <c r="A21" s="6" t="s">
        <v>29</v>
      </c>
      <c r="B21" s="39">
        <v>-65.901</v>
      </c>
      <c r="C21" s="40">
        <v>128.0448</v>
      </c>
      <c r="D21" s="40">
        <v>-9.356244</v>
      </c>
      <c r="E21" s="40">
        <v>-38.2896</v>
      </c>
      <c r="F21" s="41">
        <v>-73.47726</v>
      </c>
      <c r="G21" s="43">
        <v>0.01921924</v>
      </c>
    </row>
    <row r="22" spans="1:7" ht="12">
      <c r="A22" s="20" t="s">
        <v>30</v>
      </c>
      <c r="B22" s="29">
        <v>8.124258</v>
      </c>
      <c r="C22" s="13">
        <v>8.451321</v>
      </c>
      <c r="D22" s="13">
        <v>-1.272425</v>
      </c>
      <c r="E22" s="13">
        <v>11.08981</v>
      </c>
      <c r="F22" s="25">
        <v>-40.33774</v>
      </c>
      <c r="G22" s="36">
        <v>0</v>
      </c>
    </row>
    <row r="23" spans="1:7" ht="12">
      <c r="A23" s="20" t="s">
        <v>31</v>
      </c>
      <c r="B23" s="29">
        <v>0.6405519</v>
      </c>
      <c r="C23" s="13">
        <v>-0.3801435</v>
      </c>
      <c r="D23" s="13">
        <v>-0.8666172</v>
      </c>
      <c r="E23" s="13">
        <v>-0.3623284</v>
      </c>
      <c r="F23" s="25">
        <v>4.726434</v>
      </c>
      <c r="G23" s="35">
        <v>0.3366725</v>
      </c>
    </row>
    <row r="24" spans="1:7" ht="12">
      <c r="A24" s="20" t="s">
        <v>32</v>
      </c>
      <c r="B24" s="29">
        <v>0.3567864</v>
      </c>
      <c r="C24" s="13">
        <v>3.684336</v>
      </c>
      <c r="D24" s="13">
        <v>3.717576</v>
      </c>
      <c r="E24" s="13">
        <v>3.43197</v>
      </c>
      <c r="F24" s="25">
        <v>0.8684366</v>
      </c>
      <c r="G24" s="35">
        <v>2.774484</v>
      </c>
    </row>
    <row r="25" spans="1:7" ht="12">
      <c r="A25" s="20" t="s">
        <v>33</v>
      </c>
      <c r="B25" s="29">
        <v>-0.6160012</v>
      </c>
      <c r="C25" s="13">
        <v>-0.616872</v>
      </c>
      <c r="D25" s="13">
        <v>-0.1201954</v>
      </c>
      <c r="E25" s="13">
        <v>0.2082288</v>
      </c>
      <c r="F25" s="25">
        <v>-1.725787</v>
      </c>
      <c r="G25" s="35">
        <v>-0.4468291</v>
      </c>
    </row>
    <row r="26" spans="1:7" ht="12">
      <c r="A26" s="21" t="s">
        <v>34</v>
      </c>
      <c r="B26" s="31">
        <v>0.7192405</v>
      </c>
      <c r="C26" s="15">
        <v>0.774732</v>
      </c>
      <c r="D26" s="15">
        <v>1.006643</v>
      </c>
      <c r="E26" s="15">
        <v>1.048056</v>
      </c>
      <c r="F26" s="27">
        <v>1.355783</v>
      </c>
      <c r="G26" s="37">
        <v>0.9657027</v>
      </c>
    </row>
    <row r="27" spans="1:7" ht="12">
      <c r="A27" s="20" t="s">
        <v>35</v>
      </c>
      <c r="B27" s="29">
        <v>0.1969655</v>
      </c>
      <c r="C27" s="13">
        <v>0.5670385</v>
      </c>
      <c r="D27" s="13">
        <v>0.3084152</v>
      </c>
      <c r="E27" s="13">
        <v>0.08974128</v>
      </c>
      <c r="F27" s="25">
        <v>0.3191755</v>
      </c>
      <c r="G27" s="35">
        <v>0.3033764</v>
      </c>
    </row>
    <row r="28" spans="1:7" ht="12">
      <c r="A28" s="20" t="s">
        <v>36</v>
      </c>
      <c r="B28" s="29">
        <v>-0.1500326</v>
      </c>
      <c r="C28" s="13">
        <v>0.4669687</v>
      </c>
      <c r="D28" s="13">
        <v>0.5442673</v>
      </c>
      <c r="E28" s="13">
        <v>0.5030275</v>
      </c>
      <c r="F28" s="25">
        <v>0.2593611</v>
      </c>
      <c r="G28" s="35">
        <v>0.377324</v>
      </c>
    </row>
    <row r="29" spans="1:7" ht="12">
      <c r="A29" s="20" t="s">
        <v>37</v>
      </c>
      <c r="B29" s="29">
        <v>0.04052675</v>
      </c>
      <c r="C29" s="13">
        <v>0.03243491</v>
      </c>
      <c r="D29" s="13">
        <v>0.05831215</v>
      </c>
      <c r="E29" s="13">
        <v>0.001804126</v>
      </c>
      <c r="F29" s="25">
        <v>-0.05138929</v>
      </c>
      <c r="G29" s="35">
        <v>0.02126811</v>
      </c>
    </row>
    <row r="30" spans="1:7" ht="12">
      <c r="A30" s="21" t="s">
        <v>38</v>
      </c>
      <c r="B30" s="31">
        <v>0.1454886</v>
      </c>
      <c r="C30" s="15">
        <v>0.1949296</v>
      </c>
      <c r="D30" s="15">
        <v>0.1369053</v>
      </c>
      <c r="E30" s="15">
        <v>0.01764281</v>
      </c>
      <c r="F30" s="27">
        <v>0.2165791</v>
      </c>
      <c r="G30" s="37">
        <v>0.1340698</v>
      </c>
    </row>
    <row r="31" spans="1:7" ht="12">
      <c r="A31" s="20" t="s">
        <v>39</v>
      </c>
      <c r="B31" s="29">
        <v>0.03333784</v>
      </c>
      <c r="C31" s="13">
        <v>0.04898961</v>
      </c>
      <c r="D31" s="13">
        <v>0.01580864</v>
      </c>
      <c r="E31" s="13">
        <v>-0.01808078</v>
      </c>
      <c r="F31" s="25">
        <v>0.01998064</v>
      </c>
      <c r="G31" s="35">
        <v>0.01873528</v>
      </c>
    </row>
    <row r="32" spans="1:7" ht="12">
      <c r="A32" s="20" t="s">
        <v>40</v>
      </c>
      <c r="B32" s="29">
        <v>0.00110413</v>
      </c>
      <c r="C32" s="13">
        <v>0.07531985</v>
      </c>
      <c r="D32" s="13">
        <v>0.09564493</v>
      </c>
      <c r="E32" s="13">
        <v>0.08502742</v>
      </c>
      <c r="F32" s="25">
        <v>0.05533241</v>
      </c>
      <c r="G32" s="35">
        <v>0.06915165</v>
      </c>
    </row>
    <row r="33" spans="1:7" ht="12">
      <c r="A33" s="20" t="s">
        <v>41</v>
      </c>
      <c r="B33" s="29">
        <v>0.1534636</v>
      </c>
      <c r="C33" s="13">
        <v>0.1077726</v>
      </c>
      <c r="D33" s="13">
        <v>0.1423369</v>
      </c>
      <c r="E33" s="13">
        <v>0.1320336</v>
      </c>
      <c r="F33" s="25">
        <v>0.1082542</v>
      </c>
      <c r="G33" s="35">
        <v>0.1285903</v>
      </c>
    </row>
    <row r="34" spans="1:7" ht="12">
      <c r="A34" s="21" t="s">
        <v>42</v>
      </c>
      <c r="B34" s="31">
        <v>0.005486613</v>
      </c>
      <c r="C34" s="15">
        <v>0.004152666</v>
      </c>
      <c r="D34" s="15">
        <v>0.00745031</v>
      </c>
      <c r="E34" s="15">
        <v>-0.01147229</v>
      </c>
      <c r="F34" s="27">
        <v>-0.03593646</v>
      </c>
      <c r="G34" s="37">
        <v>-0.003948071</v>
      </c>
    </row>
    <row r="35" spans="1:7" ht="12.75" thickBot="1">
      <c r="A35" s="22" t="s">
        <v>43</v>
      </c>
      <c r="B35" s="32">
        <v>-0.01286626</v>
      </c>
      <c r="C35" s="16">
        <v>-0.003569476</v>
      </c>
      <c r="D35" s="16">
        <v>-0.00732612</v>
      </c>
      <c r="E35" s="16">
        <v>-0.00333113</v>
      </c>
      <c r="F35" s="28">
        <v>-0.002359933</v>
      </c>
      <c r="G35" s="38">
        <v>-0.005597845</v>
      </c>
    </row>
    <row r="36" spans="1:7" ht="12">
      <c r="A36" s="4" t="s">
        <v>44</v>
      </c>
      <c r="B36" s="3">
        <v>20.9259</v>
      </c>
      <c r="C36" s="3">
        <v>20.92896</v>
      </c>
      <c r="D36" s="3">
        <v>20.94116</v>
      </c>
      <c r="E36" s="3">
        <v>20.94727</v>
      </c>
      <c r="F36" s="3">
        <v>20.96253</v>
      </c>
      <c r="G36" s="3"/>
    </row>
    <row r="37" spans="1:6" ht="12">
      <c r="A37" s="4" t="s">
        <v>45</v>
      </c>
      <c r="B37" s="2">
        <v>-0.0289917</v>
      </c>
      <c r="C37" s="2">
        <v>0.1322428</v>
      </c>
      <c r="D37" s="2">
        <v>0.2253215</v>
      </c>
      <c r="E37" s="2">
        <v>0.298055</v>
      </c>
      <c r="F37" s="2">
        <v>0.3412883</v>
      </c>
    </row>
    <row r="38" spans="1:7" ht="12">
      <c r="A38" s="4" t="s">
        <v>53</v>
      </c>
      <c r="B38" s="2">
        <v>-8.2796E-05</v>
      </c>
      <c r="C38" s="2">
        <v>-0.0001462756</v>
      </c>
      <c r="D38" s="2">
        <v>5.00374E-05</v>
      </c>
      <c r="E38" s="2">
        <v>8.409248E-05</v>
      </c>
      <c r="F38" s="2">
        <v>0.0001110457</v>
      </c>
      <c r="G38" s="2">
        <v>0.0003460637</v>
      </c>
    </row>
    <row r="39" spans="1:7" ht="12.75" thickBot="1">
      <c r="A39" s="4" t="s">
        <v>54</v>
      </c>
      <c r="B39" s="2">
        <v>0.000112099</v>
      </c>
      <c r="C39" s="2">
        <v>-0.0002175526</v>
      </c>
      <c r="D39" s="2">
        <v>1.591198E-05</v>
      </c>
      <c r="E39" s="2">
        <v>6.499906E-05</v>
      </c>
      <c r="F39" s="2">
        <v>0.0001253593</v>
      </c>
      <c r="G39" s="2">
        <v>0.001134188</v>
      </c>
    </row>
    <row r="40" spans="2:7" ht="12.75" thickBot="1">
      <c r="B40" s="7" t="s">
        <v>46</v>
      </c>
      <c r="C40" s="18">
        <v>-0.003764</v>
      </c>
      <c r="D40" s="17" t="s">
        <v>47</v>
      </c>
      <c r="E40" s="18">
        <v>3.116475</v>
      </c>
      <c r="F40" s="17" t="s">
        <v>48</v>
      </c>
      <c r="G40" s="8">
        <v>55.170568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0.003765</v>
      </c>
      <c r="D4">
        <v>0.003763</v>
      </c>
      <c r="E4">
        <v>0.003763</v>
      </c>
      <c r="F4">
        <v>0.002089</v>
      </c>
      <c r="G4">
        <v>0.011729</v>
      </c>
    </row>
    <row r="5" spans="1:7" ht="12.75">
      <c r="A5" t="s">
        <v>13</v>
      </c>
      <c r="B5">
        <v>0.406213</v>
      </c>
      <c r="C5">
        <v>0.422566</v>
      </c>
      <c r="D5">
        <v>-0.063621</v>
      </c>
      <c r="E5">
        <v>0.55449</v>
      </c>
      <c r="F5">
        <v>-2.016876</v>
      </c>
      <c r="G5">
        <v>4.347681</v>
      </c>
    </row>
    <row r="6" spans="1:7" ht="12.75">
      <c r="A6" t="s">
        <v>14</v>
      </c>
      <c r="B6" s="49">
        <v>48.7571</v>
      </c>
      <c r="C6" s="49">
        <v>85.93632</v>
      </c>
      <c r="D6" s="49">
        <v>-29.43496</v>
      </c>
      <c r="E6" s="49">
        <v>-49.42376</v>
      </c>
      <c r="F6" s="49">
        <v>-65.61846</v>
      </c>
      <c r="G6" s="49">
        <v>-0.001366664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0.1900841</v>
      </c>
      <c r="C8" s="49">
        <v>2.226507</v>
      </c>
      <c r="D8" s="49">
        <v>-0.7801765</v>
      </c>
      <c r="E8" s="49">
        <v>1.164664</v>
      </c>
      <c r="F8" s="49">
        <v>1.365142</v>
      </c>
      <c r="G8" s="49">
        <v>0.8383335</v>
      </c>
    </row>
    <row r="9" spans="1:7" ht="12.75">
      <c r="A9" t="s">
        <v>17</v>
      </c>
      <c r="B9" s="49">
        <v>-0.2523474</v>
      </c>
      <c r="C9" s="49">
        <v>0.2811026</v>
      </c>
      <c r="D9" s="49">
        <v>0.891318</v>
      </c>
      <c r="E9" s="49">
        <v>0.5684706</v>
      </c>
      <c r="F9" s="49">
        <v>-1.498912</v>
      </c>
      <c r="G9" s="49">
        <v>0.182286</v>
      </c>
    </row>
    <row r="10" spans="1:7" ht="12.75">
      <c r="A10" t="s">
        <v>18</v>
      </c>
      <c r="B10" s="49">
        <v>-0.5110754</v>
      </c>
      <c r="C10" s="49">
        <v>-0.3332461</v>
      </c>
      <c r="D10" s="49">
        <v>1.075108</v>
      </c>
      <c r="E10" s="49">
        <v>-0.4767565</v>
      </c>
      <c r="F10" s="49">
        <v>-2.724495</v>
      </c>
      <c r="G10" s="49">
        <v>-0.3740907</v>
      </c>
    </row>
    <row r="11" spans="1:7" ht="12.75">
      <c r="A11" t="s">
        <v>19</v>
      </c>
      <c r="B11" s="49">
        <v>2.265268</v>
      </c>
      <c r="C11" s="49">
        <v>0.9085438</v>
      </c>
      <c r="D11" s="49">
        <v>1.637849</v>
      </c>
      <c r="E11" s="49">
        <v>0.9517523</v>
      </c>
      <c r="F11" s="49">
        <v>13.26308</v>
      </c>
      <c r="G11" s="49">
        <v>2.940601</v>
      </c>
    </row>
    <row r="12" spans="1:7" ht="12.75">
      <c r="A12" t="s">
        <v>20</v>
      </c>
      <c r="B12" s="49">
        <v>0.3081929</v>
      </c>
      <c r="C12" s="49">
        <v>0.203522</v>
      </c>
      <c r="D12" s="49">
        <v>0.1338312</v>
      </c>
      <c r="E12" s="49">
        <v>-0.09741423</v>
      </c>
      <c r="F12" s="49">
        <v>-0.1531172</v>
      </c>
      <c r="G12" s="49">
        <v>0.0818686</v>
      </c>
    </row>
    <row r="13" spans="1:7" ht="12.75">
      <c r="A13" t="s">
        <v>21</v>
      </c>
      <c r="B13" s="49">
        <v>-0.2629506</v>
      </c>
      <c r="C13" s="49">
        <v>-0.1602134</v>
      </c>
      <c r="D13" s="49">
        <v>-0.05859224</v>
      </c>
      <c r="E13" s="49">
        <v>0.09152978</v>
      </c>
      <c r="F13" s="49">
        <v>-0.1870846</v>
      </c>
      <c r="G13" s="49">
        <v>-0.09360933</v>
      </c>
    </row>
    <row r="14" spans="1:7" ht="12.75">
      <c r="A14" t="s">
        <v>22</v>
      </c>
      <c r="B14" s="49">
        <v>-0.0995346</v>
      </c>
      <c r="C14" s="49">
        <v>-0.2271625</v>
      </c>
      <c r="D14" s="49">
        <v>0.007621042</v>
      </c>
      <c r="E14" s="49">
        <v>0.07452983</v>
      </c>
      <c r="F14" s="49">
        <v>0.00409172</v>
      </c>
      <c r="G14" s="49">
        <v>-0.04875723</v>
      </c>
    </row>
    <row r="15" spans="1:7" ht="12.75">
      <c r="A15" t="s">
        <v>23</v>
      </c>
      <c r="B15" s="49">
        <v>-0.2635871</v>
      </c>
      <c r="C15" s="49">
        <v>-0.122343</v>
      </c>
      <c r="D15" s="49">
        <v>0.01648883</v>
      </c>
      <c r="E15" s="49">
        <v>-0.03678347</v>
      </c>
      <c r="F15" s="49">
        <v>-0.3364301</v>
      </c>
      <c r="G15" s="49">
        <v>-0.1173593</v>
      </c>
    </row>
    <row r="16" spans="1:7" ht="12.75">
      <c r="A16" t="s">
        <v>24</v>
      </c>
      <c r="B16" s="49">
        <v>0.005306065</v>
      </c>
      <c r="C16" s="49">
        <v>0.01442286</v>
      </c>
      <c r="D16" s="49">
        <v>-0.04360906</v>
      </c>
      <c r="E16" s="49">
        <v>-0.03481204</v>
      </c>
      <c r="F16" s="49">
        <v>-0.05372267</v>
      </c>
      <c r="G16" s="49">
        <v>-0.02180062</v>
      </c>
    </row>
    <row r="17" spans="1:7" ht="12.75">
      <c r="A17" t="s">
        <v>25</v>
      </c>
      <c r="B17" s="49">
        <v>-0.05264293</v>
      </c>
      <c r="C17" s="49">
        <v>-0.05248318</v>
      </c>
      <c r="D17" s="49">
        <v>-0.04381312</v>
      </c>
      <c r="E17" s="49">
        <v>-0.03992816</v>
      </c>
      <c r="F17" s="49">
        <v>-0.03842327</v>
      </c>
      <c r="G17" s="49">
        <v>-0.04551439</v>
      </c>
    </row>
    <row r="18" spans="1:7" ht="12.75">
      <c r="A18" t="s">
        <v>26</v>
      </c>
      <c r="B18" s="49">
        <v>0.02256455</v>
      </c>
      <c r="C18" s="49">
        <v>0.001093777</v>
      </c>
      <c r="D18" s="49">
        <v>0.05243992</v>
      </c>
      <c r="E18" s="49">
        <v>0.05950038</v>
      </c>
      <c r="F18" s="49">
        <v>0.003564587</v>
      </c>
      <c r="G18" s="49">
        <v>0.03094758</v>
      </c>
    </row>
    <row r="19" spans="1:7" ht="12.75">
      <c r="A19" t="s">
        <v>27</v>
      </c>
      <c r="B19" s="49">
        <v>-0.2208293</v>
      </c>
      <c r="C19" s="49">
        <v>-0.2153197</v>
      </c>
      <c r="D19" s="49">
        <v>-0.2264608</v>
      </c>
      <c r="E19" s="49">
        <v>-0.2120108</v>
      </c>
      <c r="F19" s="49">
        <v>-0.1491286</v>
      </c>
      <c r="G19" s="49">
        <v>-0.2091602</v>
      </c>
    </row>
    <row r="20" spans="1:7" ht="12.75">
      <c r="A20" t="s">
        <v>28</v>
      </c>
      <c r="B20" s="49">
        <v>-0.006249986</v>
      </c>
      <c r="C20" s="49">
        <v>-0.001031477</v>
      </c>
      <c r="D20" s="49">
        <v>-0.005315492</v>
      </c>
      <c r="E20" s="49">
        <v>-0.0001297966</v>
      </c>
      <c r="F20" s="49">
        <v>-0.001276089</v>
      </c>
      <c r="G20" s="49">
        <v>-0.002632887</v>
      </c>
    </row>
    <row r="21" spans="1:7" ht="12.75">
      <c r="A21" t="s">
        <v>29</v>
      </c>
      <c r="B21" s="49">
        <v>-65.901</v>
      </c>
      <c r="C21" s="49">
        <v>128.0448</v>
      </c>
      <c r="D21" s="49">
        <v>-9.356244</v>
      </c>
      <c r="E21" s="49">
        <v>-38.2896</v>
      </c>
      <c r="F21" s="49">
        <v>-73.47726</v>
      </c>
      <c r="G21" s="49">
        <v>0.01921924</v>
      </c>
    </row>
    <row r="22" spans="1:7" ht="12.75">
      <c r="A22" t="s">
        <v>30</v>
      </c>
      <c r="B22" s="49">
        <v>8.124258</v>
      </c>
      <c r="C22" s="49">
        <v>8.451321</v>
      </c>
      <c r="D22" s="49">
        <v>-1.272425</v>
      </c>
      <c r="E22" s="49">
        <v>11.08981</v>
      </c>
      <c r="F22" s="49">
        <v>-40.33774</v>
      </c>
      <c r="G22" s="49">
        <v>0</v>
      </c>
    </row>
    <row r="23" spans="1:7" ht="12.75">
      <c r="A23" t="s">
        <v>31</v>
      </c>
      <c r="B23" s="49">
        <v>0.6405519</v>
      </c>
      <c r="C23" s="49">
        <v>-0.3801435</v>
      </c>
      <c r="D23" s="49">
        <v>-0.8666172</v>
      </c>
      <c r="E23" s="49">
        <v>-0.3623284</v>
      </c>
      <c r="F23" s="49">
        <v>4.726434</v>
      </c>
      <c r="G23" s="49">
        <v>0.3366725</v>
      </c>
    </row>
    <row r="24" spans="1:7" ht="12.75">
      <c r="A24" t="s">
        <v>32</v>
      </c>
      <c r="B24" s="49">
        <v>0.3567864</v>
      </c>
      <c r="C24" s="49">
        <v>3.684336</v>
      </c>
      <c r="D24" s="49">
        <v>3.717576</v>
      </c>
      <c r="E24" s="49">
        <v>3.43197</v>
      </c>
      <c r="F24" s="49">
        <v>0.8684366</v>
      </c>
      <c r="G24" s="49">
        <v>2.774484</v>
      </c>
    </row>
    <row r="25" spans="1:7" ht="12.75">
      <c r="A25" t="s">
        <v>33</v>
      </c>
      <c r="B25" s="49">
        <v>-0.6160012</v>
      </c>
      <c r="C25" s="49">
        <v>-0.616872</v>
      </c>
      <c r="D25" s="49">
        <v>-0.1201954</v>
      </c>
      <c r="E25" s="49">
        <v>0.2082288</v>
      </c>
      <c r="F25" s="49">
        <v>-1.725787</v>
      </c>
      <c r="G25" s="49">
        <v>-0.4468291</v>
      </c>
    </row>
    <row r="26" spans="1:7" ht="12.75">
      <c r="A26" t="s">
        <v>34</v>
      </c>
      <c r="B26" s="49">
        <v>0.7192405</v>
      </c>
      <c r="C26" s="49">
        <v>0.774732</v>
      </c>
      <c r="D26" s="49">
        <v>1.006643</v>
      </c>
      <c r="E26" s="49">
        <v>1.048056</v>
      </c>
      <c r="F26" s="49">
        <v>1.355783</v>
      </c>
      <c r="G26" s="49">
        <v>0.9657027</v>
      </c>
    </row>
    <row r="27" spans="1:7" ht="12.75">
      <c r="A27" t="s">
        <v>35</v>
      </c>
      <c r="B27" s="49">
        <v>0.1969655</v>
      </c>
      <c r="C27" s="49">
        <v>0.5670385</v>
      </c>
      <c r="D27" s="49">
        <v>0.3084152</v>
      </c>
      <c r="E27" s="49">
        <v>0.08974128</v>
      </c>
      <c r="F27" s="49">
        <v>0.3191755</v>
      </c>
      <c r="G27" s="49">
        <v>0.3033764</v>
      </c>
    </row>
    <row r="28" spans="1:7" ht="12.75">
      <c r="A28" t="s">
        <v>36</v>
      </c>
      <c r="B28" s="49">
        <v>-0.1500326</v>
      </c>
      <c r="C28" s="49">
        <v>0.4669687</v>
      </c>
      <c r="D28" s="49">
        <v>0.5442673</v>
      </c>
      <c r="E28" s="49">
        <v>0.5030275</v>
      </c>
      <c r="F28" s="49">
        <v>0.2593611</v>
      </c>
      <c r="G28" s="49">
        <v>0.377324</v>
      </c>
    </row>
    <row r="29" spans="1:7" ht="12.75">
      <c r="A29" t="s">
        <v>37</v>
      </c>
      <c r="B29" s="49">
        <v>0.04052675</v>
      </c>
      <c r="C29" s="49">
        <v>0.03243491</v>
      </c>
      <c r="D29" s="49">
        <v>0.05831215</v>
      </c>
      <c r="E29" s="49">
        <v>0.001804126</v>
      </c>
      <c r="F29" s="49">
        <v>-0.05138929</v>
      </c>
      <c r="G29" s="49">
        <v>0.02126811</v>
      </c>
    </row>
    <row r="30" spans="1:7" ht="12.75">
      <c r="A30" t="s">
        <v>38</v>
      </c>
      <c r="B30" s="49">
        <v>0.1454886</v>
      </c>
      <c r="C30" s="49">
        <v>0.1949296</v>
      </c>
      <c r="D30" s="49">
        <v>0.1369053</v>
      </c>
      <c r="E30" s="49">
        <v>0.01764281</v>
      </c>
      <c r="F30" s="49">
        <v>0.2165791</v>
      </c>
      <c r="G30" s="49">
        <v>0.1340698</v>
      </c>
    </row>
    <row r="31" spans="1:7" ht="12.75">
      <c r="A31" t="s">
        <v>39</v>
      </c>
      <c r="B31" s="49">
        <v>0.03333784</v>
      </c>
      <c r="C31" s="49">
        <v>0.04898961</v>
      </c>
      <c r="D31" s="49">
        <v>0.01580864</v>
      </c>
      <c r="E31" s="49">
        <v>-0.01808078</v>
      </c>
      <c r="F31" s="49">
        <v>0.01998064</v>
      </c>
      <c r="G31" s="49">
        <v>0.01873528</v>
      </c>
    </row>
    <row r="32" spans="1:7" ht="12.75">
      <c r="A32" t="s">
        <v>40</v>
      </c>
      <c r="B32" s="49">
        <v>0.00110413</v>
      </c>
      <c r="C32" s="49">
        <v>0.07531985</v>
      </c>
      <c r="D32" s="49">
        <v>0.09564493</v>
      </c>
      <c r="E32" s="49">
        <v>0.08502742</v>
      </c>
      <c r="F32" s="49">
        <v>0.05533241</v>
      </c>
      <c r="G32" s="49">
        <v>0.06915165</v>
      </c>
    </row>
    <row r="33" spans="1:7" ht="12.75">
      <c r="A33" t="s">
        <v>41</v>
      </c>
      <c r="B33" s="49">
        <v>0.1534636</v>
      </c>
      <c r="C33" s="49">
        <v>0.1077726</v>
      </c>
      <c r="D33" s="49">
        <v>0.1423369</v>
      </c>
      <c r="E33" s="49">
        <v>0.1320336</v>
      </c>
      <c r="F33" s="49">
        <v>0.1082542</v>
      </c>
      <c r="G33" s="49">
        <v>0.1285903</v>
      </c>
    </row>
    <row r="34" spans="1:7" ht="12.75">
      <c r="A34" t="s">
        <v>42</v>
      </c>
      <c r="B34" s="49">
        <v>0.005486613</v>
      </c>
      <c r="C34" s="49">
        <v>0.004152666</v>
      </c>
      <c r="D34" s="49">
        <v>0.00745031</v>
      </c>
      <c r="E34" s="49">
        <v>-0.01147229</v>
      </c>
      <c r="F34" s="49">
        <v>-0.03593646</v>
      </c>
      <c r="G34" s="49">
        <v>-0.003948071</v>
      </c>
    </row>
    <row r="35" spans="1:7" ht="12.75">
      <c r="A35" t="s">
        <v>43</v>
      </c>
      <c r="B35" s="49">
        <v>-0.01286626</v>
      </c>
      <c r="C35" s="49">
        <v>-0.003569476</v>
      </c>
      <c r="D35" s="49">
        <v>-0.00732612</v>
      </c>
      <c r="E35" s="49">
        <v>-0.00333113</v>
      </c>
      <c r="F35" s="49">
        <v>-0.002359933</v>
      </c>
      <c r="G35" s="49">
        <v>-0.005597845</v>
      </c>
    </row>
    <row r="36" spans="1:6" ht="12.75">
      <c r="A36" t="s">
        <v>44</v>
      </c>
      <c r="B36" s="49">
        <v>20.9259</v>
      </c>
      <c r="C36" s="49">
        <v>20.92896</v>
      </c>
      <c r="D36" s="49">
        <v>20.94116</v>
      </c>
      <c r="E36" s="49">
        <v>20.94727</v>
      </c>
      <c r="F36" s="49">
        <v>20.96253</v>
      </c>
    </row>
    <row r="37" spans="1:6" ht="12.75">
      <c r="A37" t="s">
        <v>45</v>
      </c>
      <c r="B37" s="49">
        <v>-0.0289917</v>
      </c>
      <c r="C37" s="49">
        <v>0.1322428</v>
      </c>
      <c r="D37" s="49">
        <v>0.2253215</v>
      </c>
      <c r="E37" s="49">
        <v>0.298055</v>
      </c>
      <c r="F37" s="49">
        <v>0.3412883</v>
      </c>
    </row>
    <row r="38" spans="1:7" ht="12.75">
      <c r="A38" t="s">
        <v>55</v>
      </c>
      <c r="B38" s="49">
        <v>-8.2796E-05</v>
      </c>
      <c r="C38" s="49">
        <v>-0.0001462756</v>
      </c>
      <c r="D38" s="49">
        <v>5.00374E-05</v>
      </c>
      <c r="E38" s="49">
        <v>8.409248E-05</v>
      </c>
      <c r="F38" s="49">
        <v>0.0001110457</v>
      </c>
      <c r="G38" s="49">
        <v>0.0003460637</v>
      </c>
    </row>
    <row r="39" spans="1:7" ht="12.75">
      <c r="A39" t="s">
        <v>56</v>
      </c>
      <c r="B39" s="49">
        <v>0.000112099</v>
      </c>
      <c r="C39" s="49">
        <v>-0.0002175526</v>
      </c>
      <c r="D39" s="49">
        <v>1.591198E-05</v>
      </c>
      <c r="E39" s="49">
        <v>6.499906E-05</v>
      </c>
      <c r="F39" s="49">
        <v>0.0001253593</v>
      </c>
      <c r="G39" s="49">
        <v>0.001134188</v>
      </c>
    </row>
    <row r="40" spans="2:7" ht="12.75">
      <c r="B40" t="s">
        <v>46</v>
      </c>
      <c r="C40">
        <v>-0.003764</v>
      </c>
      <c r="D40" t="s">
        <v>47</v>
      </c>
      <c r="E40">
        <v>3.116475</v>
      </c>
      <c r="F40" t="s">
        <v>48</v>
      </c>
      <c r="G40">
        <v>55.170568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-8.279599790818932E-05</v>
      </c>
      <c r="C50">
        <f>-0.017/(C7*C7+C22*C22)*(C21*C22+C6*C7)</f>
        <v>-0.0001462756046331237</v>
      </c>
      <c r="D50">
        <f>-0.017/(D7*D7+D22*D22)*(D21*D22+D6*D7)</f>
        <v>5.003740731967047E-05</v>
      </c>
      <c r="E50">
        <f>-0.017/(E7*E7+E22*E22)*(E21*E22+E6*E7)</f>
        <v>8.409247472593282E-05</v>
      </c>
      <c r="F50">
        <f>-0.017/(F7*F7+F22*F22)*(F21*F22+F6*F7)</f>
        <v>0.00011104571101462835</v>
      </c>
      <c r="G50">
        <f>(B50*B$4+C50*C$4+D50*D$4+E50*E$4+F50*F$4)/SUM(B$4:F$4)</f>
        <v>-7.826649619353355E-08</v>
      </c>
    </row>
    <row r="51" spans="1:7" ht="12.75">
      <c r="A51" t="s">
        <v>59</v>
      </c>
      <c r="B51">
        <f>-0.017/(B7*B7+B22*B22)*(B21*B7-B6*B22)</f>
        <v>0.00011209896560483735</v>
      </c>
      <c r="C51">
        <f>-0.017/(C7*C7+C22*C22)*(C21*C7-C6*C22)</f>
        <v>-0.00021755253779107763</v>
      </c>
      <c r="D51">
        <f>-0.017/(D7*D7+D22*D22)*(D21*D7-D6*D22)</f>
        <v>1.5911981684800873E-05</v>
      </c>
      <c r="E51">
        <f>-0.017/(E7*E7+E22*E22)*(E21*E7-E6*E22)</f>
        <v>6.499906304328596E-05</v>
      </c>
      <c r="F51">
        <f>-0.017/(F7*F7+F22*F22)*(F21*F7-F6*F22)</f>
        <v>0.00012535927530190233</v>
      </c>
      <c r="G51">
        <f>(B51*B$4+C51*C$4+D51*D$4+E51*E$4+F51*F$4)/SUM(B$4:F$4)</f>
        <v>4.566484665908489E-08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9999.989700775512</v>
      </c>
      <c r="C62">
        <f>C7+(2/0.017)*(C8*C50-C23*C51)</f>
        <v>9999.951954724613</v>
      </c>
      <c r="D62">
        <f>D7+(2/0.017)*(D8*D50-D23*D51)</f>
        <v>9999.997029598553</v>
      </c>
      <c r="E62">
        <f>E7+(2/0.017)*(E8*E50-E23*E51)</f>
        <v>10000.014292998176</v>
      </c>
      <c r="F62">
        <f>F7+(2/0.017)*(F8*F50-F23*F51)</f>
        <v>9999.94812833212</v>
      </c>
    </row>
    <row r="63" spans="1:6" ht="12.75">
      <c r="A63" t="s">
        <v>67</v>
      </c>
      <c r="B63">
        <f>B8+(3/0.017)*(B9*B50-B24*B51)</f>
        <v>0.18671315325070528</v>
      </c>
      <c r="C63">
        <f>C8+(3/0.017)*(C9*C50-C24*C51)</f>
        <v>2.360698446016956</v>
      </c>
      <c r="D63">
        <f>D8+(3/0.017)*(D9*D50-D24*D51)</f>
        <v>-0.7827449869540886</v>
      </c>
      <c r="E63">
        <f>E8+(3/0.017)*(E9*E50-E24*E51)</f>
        <v>1.133733870324165</v>
      </c>
      <c r="F63">
        <f>F8+(3/0.017)*(F9*F50-F24*F51)</f>
        <v>1.3165571179511755</v>
      </c>
    </row>
    <row r="64" spans="1:6" ht="12.75">
      <c r="A64" t="s">
        <v>68</v>
      </c>
      <c r="B64">
        <f>B9+(4/0.017)*(B10*B50-B25*B51)</f>
        <v>-0.22614314233396104</v>
      </c>
      <c r="C64">
        <f>C9+(4/0.017)*(C10*C50-C25*C51)</f>
        <v>0.2609952366298524</v>
      </c>
      <c r="D64">
        <f>D9+(4/0.017)*(D10*D50-D25*D51)</f>
        <v>0.9044258032734197</v>
      </c>
      <c r="E64">
        <f>E9+(4/0.017)*(E10*E50-E25*E51)</f>
        <v>0.5558526445116937</v>
      </c>
      <c r="F64">
        <f>F9+(4/0.017)*(F10*F50-F25*F51)</f>
        <v>-1.5191943710083191</v>
      </c>
    </row>
    <row r="65" spans="1:6" ht="12.75">
      <c r="A65" t="s">
        <v>69</v>
      </c>
      <c r="B65">
        <f>B10+(5/0.017)*(B11*B50-B26*B51)</f>
        <v>-0.58995223548841</v>
      </c>
      <c r="C65">
        <f>C10+(5/0.017)*(C11*C50-C26*C51)</f>
        <v>-0.3227616532272702</v>
      </c>
      <c r="D65">
        <f>D10+(5/0.017)*(D11*D50-D26*D51)</f>
        <v>1.0945009507535242</v>
      </c>
      <c r="E65">
        <f>E10+(5/0.017)*(E11*E50-E26*E51)</f>
        <v>-0.4732528093481752</v>
      </c>
      <c r="F65">
        <f>F10+(5/0.017)*(F11*F50-F26*F51)</f>
        <v>-2.341304360441983</v>
      </c>
    </row>
    <row r="66" spans="1:6" ht="12.75">
      <c r="A66" t="s">
        <v>70</v>
      </c>
      <c r="B66">
        <f>B11+(6/0.017)*(B12*B50-B27*B51)</f>
        <v>2.2484691408775674</v>
      </c>
      <c r="C66">
        <f>C11+(6/0.017)*(C12*C50-C27*C51)</f>
        <v>0.94157569215086</v>
      </c>
      <c r="D66">
        <f>D11+(6/0.017)*(D12*D50-D27*D51)</f>
        <v>1.6384804362068588</v>
      </c>
      <c r="E66">
        <f>E11+(6/0.017)*(E12*E50-E27*E51)</f>
        <v>0.946802334309226</v>
      </c>
      <c r="F66">
        <f>F11+(6/0.017)*(F12*F50-F27*F51)</f>
        <v>13.242957193747051</v>
      </c>
    </row>
    <row r="67" spans="1:6" ht="12.75">
      <c r="A67" t="s">
        <v>71</v>
      </c>
      <c r="B67">
        <f>B12+(7/0.017)*(B13*B50-B28*B51)</f>
        <v>0.32408279977423116</v>
      </c>
      <c r="C67">
        <f>C12+(7/0.017)*(C13*C50-C28*C51)</f>
        <v>0.25500310376266483</v>
      </c>
      <c r="D67">
        <f>D12+(7/0.017)*(D13*D50-D28*D51)</f>
        <v>0.1290579514343991</v>
      </c>
      <c r="E67">
        <f>E12+(7/0.017)*(E13*E50-E28*E51)</f>
        <v>-0.10770808019504732</v>
      </c>
      <c r="F67">
        <f>F12+(7/0.017)*(F13*F50-F28*F51)</f>
        <v>-0.17505942551474948</v>
      </c>
    </row>
    <row r="68" spans="1:6" ht="12.75">
      <c r="A68" t="s">
        <v>72</v>
      </c>
      <c r="B68">
        <f>B13+(8/0.017)*(B14*B50-B29*B51)</f>
        <v>-0.2612103365745569</v>
      </c>
      <c r="C68">
        <f>C13+(8/0.017)*(C14*C50-C29*C51)</f>
        <v>-0.14125592751953076</v>
      </c>
      <c r="D68">
        <f>D13+(8/0.017)*(D14*D50-D29*D51)</f>
        <v>-0.05884942808472802</v>
      </c>
      <c r="E68">
        <f>E13+(8/0.017)*(E14*E50-E29*E51)</f>
        <v>0.09442395945693696</v>
      </c>
      <c r="F68">
        <f>F13+(8/0.017)*(F14*F50-F29*F51)</f>
        <v>-0.1838391919485402</v>
      </c>
    </row>
    <row r="69" spans="1:6" ht="12.75">
      <c r="A69" t="s">
        <v>73</v>
      </c>
      <c r="B69">
        <f>B14+(9/0.017)*(B15*B50-B30*B51)</f>
        <v>-0.09661498125197837</v>
      </c>
      <c r="C69">
        <f>C14+(9/0.017)*(C15*C50-C30*C51)</f>
        <v>-0.19523726298740768</v>
      </c>
      <c r="D69">
        <f>D14+(9/0.017)*(D15*D50-D30*D51)</f>
        <v>0.006904548652414334</v>
      </c>
      <c r="E69">
        <f>E14+(9/0.017)*(E15*E50-E30*E51)</f>
        <v>0.07228513516077528</v>
      </c>
      <c r="F69">
        <f>F14+(9/0.017)*(F15*F50-F30*F51)</f>
        <v>-0.030060272243814516</v>
      </c>
    </row>
    <row r="70" spans="1:6" ht="12.75">
      <c r="A70" t="s">
        <v>74</v>
      </c>
      <c r="B70">
        <f>B15+(10/0.017)*(B16*B50-B31*B51)</f>
        <v>-0.26604384019184724</v>
      </c>
      <c r="C70">
        <f>C15+(10/0.017)*(C16*C50-C31*C51)</f>
        <v>-0.11731470505067278</v>
      </c>
      <c r="D70">
        <f>D15+(10/0.017)*(D16*D50-D31*D51)</f>
        <v>0.015057282301064965</v>
      </c>
      <c r="E70">
        <f>E15+(10/0.017)*(E16*E50-E31*E51)</f>
        <v>-0.03781417402045081</v>
      </c>
      <c r="F70">
        <f>F15+(10/0.017)*(F16*F50-F31*F51)</f>
        <v>-0.3414127062577779</v>
      </c>
    </row>
    <row r="71" spans="1:6" ht="12.75">
      <c r="A71" t="s">
        <v>75</v>
      </c>
      <c r="B71">
        <f>B16+(11/0.017)*(B17*B50-B32*B51)</f>
        <v>0.008046263411996738</v>
      </c>
      <c r="C71">
        <f>C16+(11/0.017)*(C17*C50-C32*C51)</f>
        <v>0.029993058083072704</v>
      </c>
      <c r="D71">
        <f>D16+(11/0.017)*(D17*D50-D32*D51)</f>
        <v>-0.04601236284492272</v>
      </c>
      <c r="E71">
        <f>E16+(11/0.017)*(E17*E50-E32*E51)</f>
        <v>-0.04056074380029709</v>
      </c>
      <c r="F71">
        <f>F16+(11/0.017)*(F17*F50-F32*F51)</f>
        <v>-0.06097178010027132</v>
      </c>
    </row>
    <row r="72" spans="1:6" ht="12.75">
      <c r="A72" t="s">
        <v>76</v>
      </c>
      <c r="B72">
        <f>B17+(12/0.017)*(B18*B50-B33*B51)</f>
        <v>-0.06610507017830147</v>
      </c>
      <c r="C72">
        <f>C17+(12/0.017)*(C18*C50-C33*C51)</f>
        <v>-0.0360458554759996</v>
      </c>
      <c r="D72">
        <f>D17+(12/0.017)*(D18*D50-D33*D51)</f>
        <v>-0.04355964082989675</v>
      </c>
      <c r="E72">
        <f>E17+(12/0.017)*(E18*E50-E33*E51)</f>
        <v>-0.04245417841569313</v>
      </c>
      <c r="F72">
        <f>F17+(12/0.017)*(F18*F50-F33*F51)</f>
        <v>-0.04772315420882261</v>
      </c>
    </row>
    <row r="73" spans="1:6" ht="12.75">
      <c r="A73" t="s">
        <v>77</v>
      </c>
      <c r="B73">
        <f>B18+(13/0.017)*(B19*B50-B34*B51)</f>
        <v>0.03607593835562395</v>
      </c>
      <c r="C73">
        <f>C18+(13/0.017)*(C19*C50-C34*C51)</f>
        <v>0.025869821137628226</v>
      </c>
      <c r="D73">
        <f>D18+(13/0.017)*(D19*D50-D34*D51)</f>
        <v>0.0436839913916789</v>
      </c>
      <c r="E73">
        <f>E18+(13/0.017)*(E19*E50-E34*E51)</f>
        <v>0.04643704343437463</v>
      </c>
      <c r="F73">
        <f>F18+(13/0.017)*(F19*F50-F34*F51)</f>
        <v>-0.00565403634601788</v>
      </c>
    </row>
    <row r="74" spans="1:6" ht="12.75">
      <c r="A74" t="s">
        <v>78</v>
      </c>
      <c r="B74">
        <f>B19+(14/0.017)*(B20*B50-B35*B51)</f>
        <v>-0.21921537319354167</v>
      </c>
      <c r="C74">
        <f>C19+(14/0.017)*(C20*C50-C35*C51)</f>
        <v>-0.21583495652750698</v>
      </c>
      <c r="D74">
        <f>D19+(14/0.017)*(D20*D50-D35*D51)</f>
        <v>-0.22658383558321582</v>
      </c>
      <c r="E74">
        <f>E19+(14/0.017)*(E20*E50-E35*E51)</f>
        <v>-0.21184147789635382</v>
      </c>
      <c r="F74">
        <f>F19+(14/0.017)*(F20*F50-F35*F51)</f>
        <v>-0.14900166506326745</v>
      </c>
    </row>
    <row r="75" spans="1:6" ht="12.75">
      <c r="A75" t="s">
        <v>79</v>
      </c>
      <c r="B75" s="49">
        <f>B20</f>
        <v>-0.006249986</v>
      </c>
      <c r="C75" s="49">
        <f>C20</f>
        <v>-0.001031477</v>
      </c>
      <c r="D75" s="49">
        <f>D20</f>
        <v>-0.005315492</v>
      </c>
      <c r="E75" s="49">
        <f>E20</f>
        <v>-0.0001297966</v>
      </c>
      <c r="F75" s="49">
        <f>F20</f>
        <v>-0.001276089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8.120525423201816</v>
      </c>
      <c r="C82">
        <f>C22+(2/0.017)*(C8*C51+C23*C50)</f>
        <v>8.400876702594147</v>
      </c>
      <c r="D82">
        <f>D22+(2/0.017)*(D8*D51+D23*D50)</f>
        <v>-1.2789870508241816</v>
      </c>
      <c r="E82">
        <f>E22+(2/0.017)*(E8*E51+E23*E50)</f>
        <v>11.095131526698912</v>
      </c>
      <c r="F82">
        <f>F22+(2/0.017)*(F8*F51+F23*F50)</f>
        <v>-40.25585959577671</v>
      </c>
    </row>
    <row r="83" spans="1:6" ht="12.75">
      <c r="A83" t="s">
        <v>82</v>
      </c>
      <c r="B83">
        <f>B23+(3/0.017)*(B9*B51+B24*B50)</f>
        <v>0.6303468937868575</v>
      </c>
      <c r="C83">
        <f>C23+(3/0.017)*(C9*C51+C24*C50)</f>
        <v>-0.48604051060257436</v>
      </c>
      <c r="D83">
        <f>D23+(3/0.017)*(D9*D51+D24*D50)</f>
        <v>-0.8312876999567357</v>
      </c>
      <c r="E83">
        <f>E23+(3/0.017)*(E9*E51+E24*E50)</f>
        <v>-0.30487788702597396</v>
      </c>
      <c r="F83">
        <f>F23+(3/0.017)*(F9*F51+F24*F50)</f>
        <v>4.710292877233553</v>
      </c>
    </row>
    <row r="84" spans="1:6" ht="12.75">
      <c r="A84" t="s">
        <v>83</v>
      </c>
      <c r="B84">
        <f>B24+(4/0.017)*(B10*B51+B25*B50)</f>
        <v>0.35530673185425027</v>
      </c>
      <c r="C84">
        <f>C24+(4/0.017)*(C10*C51+C25*C50)</f>
        <v>3.7226258493047584</v>
      </c>
      <c r="D84">
        <f>D24+(4/0.017)*(D10*D51+D25*D50)</f>
        <v>3.7201860782629255</v>
      </c>
      <c r="E84">
        <f>E24+(4/0.017)*(E10*E51+E25*E50)</f>
        <v>3.428798646894451</v>
      </c>
      <c r="F84">
        <f>F24+(4/0.017)*(F10*F51+F25*F50)</f>
        <v>0.7429820204144802</v>
      </c>
    </row>
    <row r="85" spans="1:6" ht="12.75">
      <c r="A85" t="s">
        <v>84</v>
      </c>
      <c r="B85">
        <f>B25+(5/0.017)*(B11*B51+B26*B50)</f>
        <v>-0.5588294456811019</v>
      </c>
      <c r="C85">
        <f>C25+(5/0.017)*(C11*C51+C26*C50)</f>
        <v>-0.7083368238567583</v>
      </c>
      <c r="D85">
        <f>D25+(5/0.017)*(D11*D51+D26*D50)</f>
        <v>-0.09771562673324574</v>
      </c>
      <c r="E85">
        <f>E25+(5/0.017)*(E11*E51+E26*E50)</f>
        <v>0.25234545601195724</v>
      </c>
      <c r="F85">
        <f>F25+(5/0.017)*(F11*F51+F26*F50)</f>
        <v>-1.1924917105036175</v>
      </c>
    </row>
    <row r="86" spans="1:6" ht="12.75">
      <c r="A86" t="s">
        <v>85</v>
      </c>
      <c r="B86">
        <f>B26+(6/0.017)*(B12*B51+B27*B50)</f>
        <v>0.7256782000602716</v>
      </c>
      <c r="C86">
        <f>C26+(6/0.017)*(C12*C51+C27*C50)</f>
        <v>0.7298306022232676</v>
      </c>
      <c r="D86">
        <f>D26+(6/0.017)*(D12*D51+D27*D50)</f>
        <v>1.0128412882079645</v>
      </c>
      <c r="E86">
        <f>E26+(6/0.017)*(E12*E51+E27*E50)</f>
        <v>1.0484847291681847</v>
      </c>
      <c r="F86">
        <f>F26+(6/0.017)*(F12*F51+F27*F50)</f>
        <v>1.3615177326262446</v>
      </c>
    </row>
    <row r="87" spans="1:6" ht="12.75">
      <c r="A87" t="s">
        <v>86</v>
      </c>
      <c r="B87">
        <f>B27+(7/0.017)*(B13*B51+B28*B50)</f>
        <v>0.189943103529066</v>
      </c>
      <c r="C87">
        <f>C27+(7/0.017)*(C13*C51+C28*C50)</f>
        <v>0.5532644364556619</v>
      </c>
      <c r="D87">
        <f>D27+(7/0.017)*(D13*D51+D28*D50)</f>
        <v>0.3192451906775224</v>
      </c>
      <c r="E87">
        <f>E27+(7/0.017)*(E13*E51+E28*E50)</f>
        <v>0.10960900005266476</v>
      </c>
      <c r="F87">
        <f>F27+(7/0.017)*(F13*F51+F28*F50)</f>
        <v>0.3213776785400135</v>
      </c>
    </row>
    <row r="88" spans="1:6" ht="12.75">
      <c r="A88" t="s">
        <v>87</v>
      </c>
      <c r="B88">
        <f>B28+(8/0.017)*(B14*B51+B29*B50)</f>
        <v>-0.1568623310165256</v>
      </c>
      <c r="C88">
        <f>C28+(8/0.017)*(C14*C51+C29*C50)</f>
        <v>0.48799239049152693</v>
      </c>
      <c r="D88">
        <f>D28+(8/0.017)*(D14*D51+D29*D50)</f>
        <v>0.5456974433797454</v>
      </c>
      <c r="E88">
        <f>E28+(8/0.017)*(E14*E51+E29*E50)</f>
        <v>0.505378597665333</v>
      </c>
      <c r="F88">
        <f>F28+(8/0.017)*(F14*F51+F29*F50)</f>
        <v>0.2569170410858124</v>
      </c>
    </row>
    <row r="89" spans="1:6" ht="12.75">
      <c r="A89" t="s">
        <v>88</v>
      </c>
      <c r="B89">
        <f>B29+(9/0.017)*(B15*B51+B30*B50)</f>
        <v>0.018506547899858946</v>
      </c>
      <c r="C89">
        <f>C29+(9/0.017)*(C15*C51+C30*C50)</f>
        <v>0.031430396192395745</v>
      </c>
      <c r="D89">
        <f>D29+(9/0.017)*(D15*D51+D30*D50)</f>
        <v>0.06207772682303349</v>
      </c>
      <c r="E89">
        <f>E29+(9/0.017)*(E15*E51+E30*E50)</f>
        <v>0.0013238100127557387</v>
      </c>
      <c r="F89">
        <f>F29+(9/0.017)*(F15*F51+F30*F50)</f>
        <v>-0.060984588845767296</v>
      </c>
    </row>
    <row r="90" spans="1:6" ht="12.75">
      <c r="A90" t="s">
        <v>89</v>
      </c>
      <c r="B90">
        <f>B30+(10/0.017)*(B16*B51+B31*B50)</f>
        <v>0.14421481451001675</v>
      </c>
      <c r="C90">
        <f>C30+(10/0.017)*(C16*C51+C31*C50)</f>
        <v>0.18886859140076687</v>
      </c>
      <c r="D90">
        <f>D30+(10/0.017)*(D16*D51+D31*D50)</f>
        <v>0.1369624275263757</v>
      </c>
      <c r="E90">
        <f>E30+(10/0.017)*(E16*E51+E31*E50)</f>
        <v>0.015417393813058502</v>
      </c>
      <c r="F90">
        <f>F30+(10/0.017)*(F16*F51+F31*F50)</f>
        <v>0.21392270552755532</v>
      </c>
    </row>
    <row r="91" spans="1:6" ht="12.75">
      <c r="A91" t="s">
        <v>90</v>
      </c>
      <c r="B91">
        <f>B31+(11/0.017)*(B17*B51+B32*B50)</f>
        <v>0.029460252294684675</v>
      </c>
      <c r="C91">
        <f>C31+(11/0.017)*(C17*C51+C32*C50)</f>
        <v>0.04924868743575984</v>
      </c>
      <c r="D91">
        <f>D31+(11/0.017)*(D17*D51+D32*D50)</f>
        <v>0.018454250490132426</v>
      </c>
      <c r="E91">
        <f>E31+(11/0.017)*(E17*E51+E32*E50)</f>
        <v>-0.015133509119911322</v>
      </c>
      <c r="F91">
        <f>F31+(11/0.017)*(F17*F51+F32*F50)</f>
        <v>0.02083974875384763</v>
      </c>
    </row>
    <row r="92" spans="1:6" ht="12.75">
      <c r="A92" t="s">
        <v>91</v>
      </c>
      <c r="B92">
        <f>B32+(12/0.017)*(B18*B51+B33*B50)</f>
        <v>-0.006079429428407932</v>
      </c>
      <c r="C92">
        <f>C32+(12/0.017)*(C18*C51+C33*C50)</f>
        <v>0.06402399857175672</v>
      </c>
      <c r="D92">
        <f>D32+(12/0.017)*(D18*D51+D33*D50)</f>
        <v>0.10126134822718467</v>
      </c>
      <c r="E92">
        <f>E32+(12/0.017)*(E18*E51+E33*E50)</f>
        <v>0.09559483255648946</v>
      </c>
      <c r="F92">
        <f>F32+(12/0.017)*(F18*F51+F33*F50)</f>
        <v>0.06413336434286379</v>
      </c>
    </row>
    <row r="93" spans="1:6" ht="12.75">
      <c r="A93" t="s">
        <v>92</v>
      </c>
      <c r="B93">
        <f>B33+(13/0.017)*(B19*B51+B34*B50)</f>
        <v>0.13418612505010308</v>
      </c>
      <c r="C93">
        <f>C33+(13/0.017)*(C19*C51+C34*C50)</f>
        <v>0.14312947498461842</v>
      </c>
      <c r="D93">
        <f>D33+(13/0.017)*(D19*D51+D34*D50)</f>
        <v>0.13986640607203715</v>
      </c>
      <c r="E93">
        <f>E33+(13/0.017)*(E19*E51+E34*E50)</f>
        <v>0.12075783082617036</v>
      </c>
      <c r="F93">
        <f>F33+(13/0.017)*(F19*F51+F34*F50)</f>
        <v>0.09090666125453715</v>
      </c>
    </row>
    <row r="94" spans="1:6" ht="12.75">
      <c r="A94" t="s">
        <v>93</v>
      </c>
      <c r="B94">
        <f>B34+(14/0.017)*(B20*B51+B35*B50)</f>
        <v>0.005786919481507122</v>
      </c>
      <c r="C94">
        <f>C34+(14/0.017)*(C20*C51+C35*C50)</f>
        <v>0.004767453516944219</v>
      </c>
      <c r="D94">
        <f>D34+(14/0.017)*(D20*D51+D35*D50)</f>
        <v>0.007078766419642655</v>
      </c>
      <c r="E94">
        <f>E34+(14/0.017)*(E20*E51+E35*E50)</f>
        <v>-0.011709927336357647</v>
      </c>
      <c r="F94">
        <f>F34+(14/0.017)*(F20*F51+F35*F50)</f>
        <v>-0.03628401414251157</v>
      </c>
    </row>
    <row r="95" spans="1:6" ht="12.75">
      <c r="A95" t="s">
        <v>94</v>
      </c>
      <c r="B95" s="49">
        <f>B35</f>
        <v>-0.01286626</v>
      </c>
      <c r="C95" s="49">
        <f>C35</f>
        <v>-0.003569476</v>
      </c>
      <c r="D95" s="49">
        <f>D35</f>
        <v>-0.00732612</v>
      </c>
      <c r="E95" s="49">
        <f>E35</f>
        <v>-0.00333113</v>
      </c>
      <c r="F95" s="49">
        <f>F35</f>
        <v>-0.002359933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0.18671334555097135</v>
      </c>
      <c r="C103">
        <f>C63*10000/C62</f>
        <v>2.360709788112144</v>
      </c>
      <c r="D103">
        <f>D63*10000/D62</f>
        <v>-0.7827452194608419</v>
      </c>
      <c r="E103">
        <f>E63*10000/E62</f>
        <v>1.133732249880867</v>
      </c>
      <c r="F103">
        <f>F63*10000/F62</f>
        <v>1.3165639471879567</v>
      </c>
      <c r="G103">
        <f>AVERAGE(C103:E103)</f>
        <v>0.903898939510723</v>
      </c>
      <c r="H103">
        <f>STDEV(C103:E103)</f>
        <v>1.5842805493585075</v>
      </c>
      <c r="I103">
        <f>(B103*B4+C103*C4+D103*D4+E103*E4+F103*F4)/SUM(B4:F4)</f>
        <v>0.8555269808630628</v>
      </c>
      <c r="K103">
        <f>(LN(H103)+LN(H123))/2-LN(K114*K115^3)</f>
        <v>-4.307928097033525</v>
      </c>
    </row>
    <row r="104" spans="1:11" ht="12.75">
      <c r="A104" t="s">
        <v>68</v>
      </c>
      <c r="B104">
        <f>B64*10000/B62</f>
        <v>-0.22614337524409986</v>
      </c>
      <c r="C104">
        <f>C64*10000/C62</f>
        <v>0.260996490594679</v>
      </c>
      <c r="D104">
        <f>D64*10000/D62</f>
        <v>0.9044260719242709</v>
      </c>
      <c r="E104">
        <f>E64*10000/E62</f>
        <v>0.5558518500327458</v>
      </c>
      <c r="F104">
        <f>F64*10000/F62</f>
        <v>-1.5192022513637815</v>
      </c>
      <c r="G104">
        <f>AVERAGE(C104:E104)</f>
        <v>0.5737581375172319</v>
      </c>
      <c r="H104">
        <f>STDEV(C104:E104)</f>
        <v>0.32208831534394605</v>
      </c>
      <c r="I104">
        <f>(B104*B4+C104*C4+D104*D4+E104*E4+F104*F4)/SUM(B4:F4)</f>
        <v>0.1785534130098696</v>
      </c>
      <c r="K104">
        <f>(LN(H104)+LN(H124))/2-LN(K114*K115^4)</f>
        <v>-4.74277958288467</v>
      </c>
    </row>
    <row r="105" spans="1:11" ht="12.75">
      <c r="A105" t="s">
        <v>69</v>
      </c>
      <c r="B105">
        <f>B65*10000/B62</f>
        <v>-0.5899528430940869</v>
      </c>
      <c r="C105">
        <f>C65*10000/C62</f>
        <v>-0.32276320395197206</v>
      </c>
      <c r="D105">
        <f>D65*10000/D62</f>
        <v>1.0945012758643415</v>
      </c>
      <c r="E105">
        <f>E65*10000/E62</f>
        <v>-0.47325213292898793</v>
      </c>
      <c r="F105">
        <f>F65*10000/F62</f>
        <v>-2.341316505241199</v>
      </c>
      <c r="G105">
        <f>AVERAGE(C105:E105)</f>
        <v>0.0994953129944605</v>
      </c>
      <c r="H105">
        <f>STDEV(C105:E105)</f>
        <v>0.8649794096081863</v>
      </c>
      <c r="I105">
        <f>(B105*B4+C105*C4+D105*D4+E105*E4+F105*F4)/SUM(B4:F4)</f>
        <v>-0.3262154910618269</v>
      </c>
      <c r="K105">
        <f>(LN(H105)+LN(H125))/2-LN(K114*K115^5)</f>
        <v>-3.1290209852283937</v>
      </c>
    </row>
    <row r="106" spans="1:11" ht="12.75">
      <c r="A106" t="s">
        <v>70</v>
      </c>
      <c r="B106">
        <f>B66*10000/B62</f>
        <v>2.248471456628796</v>
      </c>
      <c r="C106">
        <f>C66*10000/C62</f>
        <v>0.9415802159989377</v>
      </c>
      <c r="D106">
        <f>D66*10000/D62</f>
        <v>1.6384809229014694</v>
      </c>
      <c r="E106">
        <f>E66*10000/E62</f>
        <v>0.9468009810467565</v>
      </c>
      <c r="F106">
        <f>F66*10000/F62</f>
        <v>13.243025887531108</v>
      </c>
      <c r="G106">
        <f>AVERAGE(C106:E106)</f>
        <v>1.1756207066490545</v>
      </c>
      <c r="H106">
        <f>STDEV(C106:E106)</f>
        <v>0.4008572051726712</v>
      </c>
      <c r="I106">
        <f>(B106*B4+C106*C4+D106*D4+E106*E4+F106*F4)/SUM(B4:F4)</f>
        <v>2.9423911744954525</v>
      </c>
      <c r="K106">
        <f>(LN(H106)+LN(H126))/2-LN(K114*K115^6)</f>
        <v>-3.434329610908008</v>
      </c>
    </row>
    <row r="107" spans="1:11" ht="12.75">
      <c r="A107" t="s">
        <v>71</v>
      </c>
      <c r="B107">
        <f>B67*10000/B62</f>
        <v>0.32408313355472573</v>
      </c>
      <c r="C107">
        <f>C67*10000/C62</f>
        <v>0.2550043289379857</v>
      </c>
      <c r="D107">
        <f>D67*10000/D62</f>
        <v>0.12905798976980307</v>
      </c>
      <c r="E107">
        <f>E67*10000/E62</f>
        <v>-0.10770792624812799</v>
      </c>
      <c r="F107">
        <f>F67*10000/F62</f>
        <v>-0.17506033358189774</v>
      </c>
      <c r="G107">
        <f>AVERAGE(C107:E107)</f>
        <v>0.09211813081988691</v>
      </c>
      <c r="H107">
        <f>STDEV(C107:E107)</f>
        <v>0.18415607483865118</v>
      </c>
      <c r="I107">
        <f>(B107*B4+C107*C4+D107*D4+E107*E4+F107*F4)/SUM(B4:F4)</f>
        <v>0.08998673458207467</v>
      </c>
      <c r="K107">
        <f>(LN(H107)+LN(H127))/2-LN(K114*K115^7)</f>
        <v>-3.1119572009525895</v>
      </c>
    </row>
    <row r="108" spans="1:9" ht="12.75">
      <c r="A108" t="s">
        <v>72</v>
      </c>
      <c r="B108">
        <f>B68*10000/B62</f>
        <v>-0.26121060560122344</v>
      </c>
      <c r="C108">
        <f>C68*10000/C62</f>
        <v>-0.14125660619078523</v>
      </c>
      <c r="D108">
        <f>D68*10000/D62</f>
        <v>-0.058849445565375844</v>
      </c>
      <c r="E108">
        <f>E68*10000/E62</f>
        <v>0.09442382449698183</v>
      </c>
      <c r="F108">
        <f>F68*10000/F62</f>
        <v>-0.18384014555803754</v>
      </c>
      <c r="G108">
        <f>AVERAGE(C108:E108)</f>
        <v>-0.03522740908639308</v>
      </c>
      <c r="H108">
        <f>STDEV(C108:E108)</f>
        <v>0.11960274582071113</v>
      </c>
      <c r="I108">
        <f>(B108*B4+C108*C4+D108*D4+E108*E4+F108*F4)/SUM(B4:F4)</f>
        <v>-0.08775679161970333</v>
      </c>
    </row>
    <row r="109" spans="1:9" ht="12.75">
      <c r="A109" t="s">
        <v>73</v>
      </c>
      <c r="B109">
        <f>B69*10000/B62</f>
        <v>-0.09661508075801895</v>
      </c>
      <c r="C109">
        <f>C69*10000/C62</f>
        <v>-0.19523820101472109</v>
      </c>
      <c r="D109">
        <f>D69*10000/D62</f>
        <v>0.0069045507033430745</v>
      </c>
      <c r="E109">
        <f>E69*10000/E62</f>
        <v>0.07228503184379245</v>
      </c>
      <c r="F109">
        <f>F69*10000/F62</f>
        <v>-0.030060428172269164</v>
      </c>
      <c r="G109">
        <f>AVERAGE(C109:E109)</f>
        <v>-0.03868287282252852</v>
      </c>
      <c r="H109">
        <f>STDEV(C109:E109)</f>
        <v>0.13946623217669218</v>
      </c>
      <c r="I109">
        <f>(B109*B4+C109*C4+D109*D4+E109*E4+F109*F4)/SUM(B4:F4)</f>
        <v>-0.045925731074822916</v>
      </c>
    </row>
    <row r="110" spans="1:11" ht="12.75">
      <c r="A110" t="s">
        <v>74</v>
      </c>
      <c r="B110">
        <f>B70*10000/B62</f>
        <v>-0.2660441141966528</v>
      </c>
      <c r="C110">
        <f>C70*10000/C62</f>
        <v>-0.11731526869511193</v>
      </c>
      <c r="D110">
        <f>D70*10000/D62</f>
        <v>0.015057286773683606</v>
      </c>
      <c r="E110">
        <f>E70*10000/E62</f>
        <v>-0.037814119972736024</v>
      </c>
      <c r="F110">
        <f>F70*10000/F62</f>
        <v>-0.34141447723161517</v>
      </c>
      <c r="G110">
        <f>AVERAGE(C110:E110)</f>
        <v>-0.04669070063138812</v>
      </c>
      <c r="H110">
        <f>STDEV(C110:E110)</f>
        <v>0.06663121358250204</v>
      </c>
      <c r="I110">
        <f>(B110*B4+C110*C4+D110*D4+E110*E4+F110*F4)/SUM(B4:F4)</f>
        <v>-0.11777166006653073</v>
      </c>
      <c r="K110">
        <f>EXP(AVERAGE(K103:K107))</f>
        <v>0.023630829247533958</v>
      </c>
    </row>
    <row r="111" spans="1:9" ht="12.75">
      <c r="A111" t="s">
        <v>75</v>
      </c>
      <c r="B111">
        <f>B71*10000/B62</f>
        <v>0.008046271699032591</v>
      </c>
      <c r="C111">
        <f>C71*10000/C62</f>
        <v>0.02999320218623858</v>
      </c>
      <c r="D111">
        <f>D71*10000/D62</f>
        <v>-0.0460123765124457</v>
      </c>
      <c r="E111">
        <f>E71*10000/E62</f>
        <v>-0.040560685826916236</v>
      </c>
      <c r="F111">
        <f>F71*10000/F62</f>
        <v>-0.06097209637270462</v>
      </c>
      <c r="G111">
        <f>AVERAGE(C111:E111)</f>
        <v>-0.01885995338437445</v>
      </c>
      <c r="H111">
        <f>STDEV(C111:E111)</f>
        <v>0.04239579389205445</v>
      </c>
      <c r="I111">
        <f>(B111*B4+C111*C4+D111*D4+E111*E4+F111*F4)/SUM(B4:F4)</f>
        <v>-0.02058871660142561</v>
      </c>
    </row>
    <row r="112" spans="1:9" ht="12.75">
      <c r="A112" t="s">
        <v>76</v>
      </c>
      <c r="B112">
        <f>B72*10000/B62</f>
        <v>-0.06610513826146734</v>
      </c>
      <c r="C112">
        <f>C72*10000/C62</f>
        <v>-0.03604602866013697</v>
      </c>
      <c r="D112">
        <f>D72*10000/D62</f>
        <v>-0.04355965376886261</v>
      </c>
      <c r="E112">
        <f>E72*10000/E62</f>
        <v>-0.04245411773603039</v>
      </c>
      <c r="F112">
        <f>F72*10000/F62</f>
        <v>-0.04772340175806722</v>
      </c>
      <c r="G112">
        <f>AVERAGE(C112:E112)</f>
        <v>-0.040686600055009986</v>
      </c>
      <c r="H112">
        <f>STDEV(C112:E112)</f>
        <v>0.00405668949183424</v>
      </c>
      <c r="I112">
        <f>(B112*B4+C112*C4+D112*D4+E112*E4+F112*F4)/SUM(B4:F4)</f>
        <v>-0.045300238089643126</v>
      </c>
    </row>
    <row r="113" spans="1:9" ht="12.75">
      <c r="A113" t="s">
        <v>77</v>
      </c>
      <c r="B113">
        <f>B73*10000/B62</f>
        <v>0.036075975511080986</v>
      </c>
      <c r="C113">
        <f>C73*10000/C62</f>
        <v>0.02586994543049347</v>
      </c>
      <c r="D113">
        <f>D73*10000/D62</f>
        <v>0.04368400436758188</v>
      </c>
      <c r="E113">
        <f>E73*10000/E62</f>
        <v>0.04643697706201179</v>
      </c>
      <c r="F113">
        <f>F73*10000/F62</f>
        <v>-0.0056540656745995635</v>
      </c>
      <c r="G113">
        <f>AVERAGE(C113:E113)</f>
        <v>0.038663642286695714</v>
      </c>
      <c r="H113">
        <f>STDEV(C113:E113)</f>
        <v>0.011164843218799304</v>
      </c>
      <c r="I113">
        <f>(B113*B4+C113*C4+D113*D4+E113*E4+F113*F4)/SUM(B4:F4)</f>
        <v>0.032368904488311784</v>
      </c>
    </row>
    <row r="114" spans="1:11" ht="12.75">
      <c r="A114" t="s">
        <v>78</v>
      </c>
      <c r="B114">
        <f>B74*10000/B62</f>
        <v>-0.21921559896860818</v>
      </c>
      <c r="C114">
        <f>C74*10000/C62</f>
        <v>-0.2158359935174817</v>
      </c>
      <c r="D114">
        <f>D74*10000/D62</f>
        <v>-0.22658390288773114</v>
      </c>
      <c r="E114">
        <f>E74*10000/E62</f>
        <v>-0.21184117511180087</v>
      </c>
      <c r="F114">
        <f>F74*10000/F62</f>
        <v>-0.149002437963765</v>
      </c>
      <c r="G114">
        <f>AVERAGE(C114:E114)</f>
        <v>-0.21808702383900458</v>
      </c>
      <c r="H114">
        <f>STDEV(C114:E114)</f>
        <v>0.007624785813391559</v>
      </c>
      <c r="I114">
        <f>(B114*B4+C114*C4+D114*D4+E114*E4+F114*F4)/SUM(B4:F4)</f>
        <v>-0.2090229938162449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-0.0062499924370075155</v>
      </c>
      <c r="C115">
        <f>C75*10000/C62</f>
        <v>-0.0010314819557834625</v>
      </c>
      <c r="D115">
        <f>D75*10000/D62</f>
        <v>-0.005315493578914981</v>
      </c>
      <c r="E115">
        <f>E75*10000/E62</f>
        <v>-0.00012979641448200845</v>
      </c>
      <c r="F115">
        <f>F75*10000/F62</f>
        <v>-0.0012760956193208148</v>
      </c>
      <c r="G115">
        <f>AVERAGE(C115:E115)</f>
        <v>-0.0021589239830601507</v>
      </c>
      <c r="H115">
        <f>STDEV(C115:E115)</f>
        <v>0.002770597032040995</v>
      </c>
      <c r="I115">
        <f>(B115*B4+C115*C4+D115*D4+E115*E4+F115*F4)/SUM(B4:F4)</f>
        <v>-0.002632258324756268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8.12053378672186</v>
      </c>
      <c r="C122">
        <f>C82*10000/C62</f>
        <v>8.400917065031537</v>
      </c>
      <c r="D122">
        <f>D82*10000/D62</f>
        <v>-1.278987430734793</v>
      </c>
      <c r="E122">
        <f>E82*10000/E62</f>
        <v>11.095115668452111</v>
      </c>
      <c r="F122">
        <f>F82*10000/F62</f>
        <v>-40.25606841071779</v>
      </c>
      <c r="G122">
        <f>AVERAGE(C122:E122)</f>
        <v>6.072348434249619</v>
      </c>
      <c r="H122">
        <f>STDEV(C122:E122)</f>
        <v>6.507401999148578</v>
      </c>
      <c r="I122">
        <f>(B122*B4+C122*C4+D122*D4+E122*E4+F122*F4)/SUM(B4:F4)</f>
        <v>0.18113568762628146</v>
      </c>
    </row>
    <row r="123" spans="1:9" ht="12.75">
      <c r="A123" t="s">
        <v>82</v>
      </c>
      <c r="B123">
        <f>B83*10000/B62</f>
        <v>0.6303475429959426</v>
      </c>
      <c r="C123">
        <f>C83*10000/C62</f>
        <v>-0.486042845808812</v>
      </c>
      <c r="D123">
        <f>D83*10000/D62</f>
        <v>-0.8312879468826277</v>
      </c>
      <c r="E123">
        <f>E83*10000/E62</f>
        <v>-0.30487745126468846</v>
      </c>
      <c r="F123">
        <f>F83*10000/F62</f>
        <v>4.710317310435067</v>
      </c>
      <c r="G123">
        <f>AVERAGE(C123:E123)</f>
        <v>-0.5407360813187094</v>
      </c>
      <c r="H123">
        <f>STDEV(C123:E123)</f>
        <v>0.2674331972326676</v>
      </c>
      <c r="I123">
        <f>(B123*B4+C123*C4+D123*D4+E123*E4+F123*F4)/SUM(B4:F4)</f>
        <v>0.32988472274881103</v>
      </c>
    </row>
    <row r="124" spans="1:9" ht="12.75">
      <c r="A124" t="s">
        <v>83</v>
      </c>
      <c r="B124">
        <f>B84*10000/B62</f>
        <v>0.3553070977930065</v>
      </c>
      <c r="C124">
        <f>C84*10000/C62</f>
        <v>3.7226437348490995</v>
      </c>
      <c r="D124">
        <f>D84*10000/D62</f>
        <v>3.720187183307865</v>
      </c>
      <c r="E124">
        <f>E84*10000/E62</f>
        <v>3.428793746120175</v>
      </c>
      <c r="F124">
        <f>F84*10000/F62</f>
        <v>0.7429858744061318</v>
      </c>
      <c r="G124">
        <f>AVERAGE(C124:E124)</f>
        <v>3.6238748880923795</v>
      </c>
      <c r="H124">
        <f>STDEV(C124:E124)</f>
        <v>0.1689496896305361</v>
      </c>
      <c r="I124">
        <f>(B124*B4+C124*C4+D124*D4+E124*E4+F124*F4)/SUM(B4:F4)</f>
        <v>2.7666271810554934</v>
      </c>
    </row>
    <row r="125" spans="1:9" ht="12.75">
      <c r="A125" t="s">
        <v>84</v>
      </c>
      <c r="B125">
        <f>B85*10000/B62</f>
        <v>-0.5588300212326859</v>
      </c>
      <c r="C125">
        <f>C85*10000/C62</f>
        <v>-0.7083402270968862</v>
      </c>
      <c r="D125">
        <f>D85*10000/D62</f>
        <v>-0.09771565575871827</v>
      </c>
      <c r="E125">
        <f>E85*10000/E62</f>
        <v>0.2523450953351585</v>
      </c>
      <c r="F125">
        <f>F85*10000/F62</f>
        <v>-1.1924978961890993</v>
      </c>
      <c r="G125">
        <f>AVERAGE(C125:E125)</f>
        <v>-0.1845702625068153</v>
      </c>
      <c r="H125">
        <f>STDEV(C125:E125)</f>
        <v>0.4861963227124567</v>
      </c>
      <c r="I125">
        <f>(B125*B4+C125*C4+D125*D4+E125*E4+F125*F4)/SUM(B4:F4)</f>
        <v>-0.37335676472346807</v>
      </c>
    </row>
    <row r="126" spans="1:9" ht="12.75">
      <c r="A126" t="s">
        <v>85</v>
      </c>
      <c r="B126">
        <f>B86*10000/B62</f>
        <v>0.7256789474533102</v>
      </c>
      <c r="C126">
        <f>C86*10000/C62</f>
        <v>0.7298341087313417</v>
      </c>
      <c r="D126">
        <f>D86*10000/D62</f>
        <v>1.0128415890625766</v>
      </c>
      <c r="E126">
        <f>E86*10000/E62</f>
        <v>1.0484832305712946</v>
      </c>
      <c r="F126">
        <f>F86*10000/F62</f>
        <v>1.3615247950824427</v>
      </c>
      <c r="G126">
        <f>AVERAGE(C126:E126)</f>
        <v>0.930386309455071</v>
      </c>
      <c r="H126">
        <f>STDEV(C126:E126)</f>
        <v>0.17459516191380317</v>
      </c>
      <c r="I126">
        <f>(B126*B4+C126*C4+D126*D4+E126*E4+F126*F4)/SUM(B4:F4)</f>
        <v>0.9583515192618707</v>
      </c>
    </row>
    <row r="127" spans="1:9" ht="12.75">
      <c r="A127" t="s">
        <v>86</v>
      </c>
      <c r="B127">
        <f>B87*10000/B62</f>
        <v>0.18994329915593378</v>
      </c>
      <c r="C127">
        <f>C87*10000/C62</f>
        <v>0.5532670946426544</v>
      </c>
      <c r="D127">
        <f>D87*10000/D62</f>
        <v>0.3192452855061882</v>
      </c>
      <c r="E127">
        <f>E87*10000/E62</f>
        <v>0.1096088433887649</v>
      </c>
      <c r="F127">
        <f>F87*10000/F62</f>
        <v>0.3213793455882813</v>
      </c>
      <c r="G127">
        <f>AVERAGE(C127:E127)</f>
        <v>0.3273737411792025</v>
      </c>
      <c r="H127">
        <f>STDEV(C127:E127)</f>
        <v>0.22194079124878327</v>
      </c>
      <c r="I127">
        <f>(B127*B4+C127*C4+D127*D4+E127*E4+F127*F4)/SUM(B4:F4)</f>
        <v>0.30673562756133166</v>
      </c>
    </row>
    <row r="128" spans="1:9" ht="12.75">
      <c r="A128" t="s">
        <v>87</v>
      </c>
      <c r="B128">
        <f>B88*10000/B62</f>
        <v>-0.15686249257272808</v>
      </c>
      <c r="C128">
        <f>C88*10000/C62</f>
        <v>0.48799473507567037</v>
      </c>
      <c r="D128">
        <f>D88*10000/D62</f>
        <v>0.545697605473841</v>
      </c>
      <c r="E128">
        <f>E88*10000/E62</f>
        <v>0.505377875328828</v>
      </c>
      <c r="F128">
        <f>F88*10000/F62</f>
        <v>0.25691837376426807</v>
      </c>
      <c r="G128">
        <f>AVERAGE(C128:E128)</f>
        <v>0.5130234052927799</v>
      </c>
      <c r="H128">
        <f>STDEV(C128:E128)</f>
        <v>0.02960145113620689</v>
      </c>
      <c r="I128">
        <f>(B128*B4+C128*C4+D128*D4+E128*E4+F128*F4)/SUM(B4:F4)</f>
        <v>0.38197900383012345</v>
      </c>
    </row>
    <row r="129" spans="1:9" ht="12.75">
      <c r="A129" t="s">
        <v>88</v>
      </c>
      <c r="B129">
        <f>B89*10000/B62</f>
        <v>0.01850656696018771</v>
      </c>
      <c r="C129">
        <f>C89*10000/C62</f>
        <v>0.03143054720132533</v>
      </c>
      <c r="D129">
        <f>D89*10000/D62</f>
        <v>0.062077745262615926</v>
      </c>
      <c r="E129">
        <f>E89*10000/E62</f>
        <v>0.0013238081206370332</v>
      </c>
      <c r="F129">
        <f>F89*10000/F62</f>
        <v>-0.06098490518464204</v>
      </c>
      <c r="G129">
        <f>AVERAGE(C129:E129)</f>
        <v>0.03161070019485943</v>
      </c>
      <c r="H129">
        <f>STDEV(C129:E129)</f>
        <v>0.03037736922264155</v>
      </c>
      <c r="I129">
        <f>(B129*B4+C129*C4+D129*D4+E129*E4+F129*F4)/SUM(B4:F4)</f>
        <v>0.017349398156156125</v>
      </c>
    </row>
    <row r="130" spans="1:9" ht="12.75">
      <c r="A130" t="s">
        <v>89</v>
      </c>
      <c r="B130">
        <f>B90*10000/B62</f>
        <v>0.14421496304024464</v>
      </c>
      <c r="C130">
        <f>C90*10000/C62</f>
        <v>0.18886949882947524</v>
      </c>
      <c r="D130">
        <f>D90*10000/D62</f>
        <v>0.13696246820972707</v>
      </c>
      <c r="E130">
        <f>E90*10000/E62</f>
        <v>0.015417371777011833</v>
      </c>
      <c r="F130">
        <f>F90*10000/F62</f>
        <v>0.2139238151860646</v>
      </c>
      <c r="G130">
        <f>AVERAGE(C130:E130)</f>
        <v>0.11374977960540472</v>
      </c>
      <c r="H130">
        <f>STDEV(C130:E130)</f>
        <v>0.08902545579179533</v>
      </c>
      <c r="I130">
        <f>(B130*B4+C130*C4+D130*D4+E130*E4+F130*F4)/SUM(B4:F4)</f>
        <v>0.13154247697210888</v>
      </c>
    </row>
    <row r="131" spans="1:9" ht="12.75">
      <c r="A131" t="s">
        <v>90</v>
      </c>
      <c r="B131">
        <f>B91*10000/B62</f>
        <v>0.029460282636491114</v>
      </c>
      <c r="C131">
        <f>C91*10000/C62</f>
        <v>0.0492489240535717</v>
      </c>
      <c r="D131">
        <f>D91*10000/D62</f>
        <v>0.01845425597178729</v>
      </c>
      <c r="E131">
        <f>E91*10000/E62</f>
        <v>-0.015133487489620413</v>
      </c>
      <c r="F131">
        <f>F91*10000/F62</f>
        <v>0.020839856853660965</v>
      </c>
      <c r="G131">
        <f>AVERAGE(C131:E131)</f>
        <v>0.017523230845246193</v>
      </c>
      <c r="H131">
        <f>STDEV(C131:E131)</f>
        <v>0.03220130175736576</v>
      </c>
      <c r="I131">
        <f>(B131*B4+C131*C4+D131*D4+E131*E4+F131*F4)/SUM(B4:F4)</f>
        <v>0.019695825769995245</v>
      </c>
    </row>
    <row r="132" spans="1:9" ht="12.75">
      <c r="A132" t="s">
        <v>91</v>
      </c>
      <c r="B132">
        <f>B92*10000/B62</f>
        <v>-0.006079435689755225</v>
      </c>
      <c r="C132">
        <f>C92*10000/C62</f>
        <v>0.0640243061782989</v>
      </c>
      <c r="D132">
        <f>D92*10000/D62</f>
        <v>0.10126137830587913</v>
      </c>
      <c r="E132">
        <f>E92*10000/E62</f>
        <v>0.09559469592300802</v>
      </c>
      <c r="F132">
        <f>F92*10000/F62</f>
        <v>0.06413369701504694</v>
      </c>
      <c r="G132">
        <f>AVERAGE(C132:E132)</f>
        <v>0.08696012680239534</v>
      </c>
      <c r="H132">
        <f>STDEV(C132:E132)</f>
        <v>0.020064065467462814</v>
      </c>
      <c r="I132">
        <f>(B132*B4+C132*C4+D132*D4+E132*E4+F132*F4)/SUM(B4:F4)</f>
        <v>0.07045908887248223</v>
      </c>
    </row>
    <row r="133" spans="1:9" ht="12.75">
      <c r="A133" t="s">
        <v>92</v>
      </c>
      <c r="B133">
        <f>B93*10000/B62</f>
        <v>0.13418626325154792</v>
      </c>
      <c r="C133">
        <f>C93*10000/C62</f>
        <v>0.14313016265742654</v>
      </c>
      <c r="D133">
        <f>D93*10000/D62</f>
        <v>0.13986644761798697</v>
      </c>
      <c r="E133">
        <f>E93*10000/E62</f>
        <v>0.12075765822727148</v>
      </c>
      <c r="F133">
        <f>F93*10000/F62</f>
        <v>0.09090713280499722</v>
      </c>
      <c r="G133">
        <f>AVERAGE(C133:E133)</f>
        <v>0.13458475616756166</v>
      </c>
      <c r="H133">
        <f>STDEV(C133:E133)</f>
        <v>0.012085298384915984</v>
      </c>
      <c r="I133">
        <f>(B133*B4+C133*C4+D133*D4+E133*E4+F133*F4)/SUM(B4:F4)</f>
        <v>0.12869469435089237</v>
      </c>
    </row>
    <row r="134" spans="1:9" ht="12.75">
      <c r="A134" t="s">
        <v>93</v>
      </c>
      <c r="B134">
        <f>B94*10000/B62</f>
        <v>0.005786925441591544</v>
      </c>
      <c r="C134">
        <f>C94*10000/C62</f>
        <v>0.00476747642241598</v>
      </c>
      <c r="D134">
        <f>D94*10000/D62</f>
        <v>0.0070787685223210805</v>
      </c>
      <c r="E134">
        <f>E94*10000/E62</f>
        <v>-0.011709910599384563</v>
      </c>
      <c r="F134">
        <f>F94*10000/F62</f>
        <v>-0.03628420235472095</v>
      </c>
      <c r="G134">
        <f>AVERAGE(C134:E134)</f>
        <v>4.5444781784166145E-05</v>
      </c>
      <c r="H134">
        <f>STDEV(C134:E134)</f>
        <v>0.010245818800659631</v>
      </c>
      <c r="I134">
        <f>(B134*B4+C134*C4+D134*D4+E134*E4+F134*F4)/SUM(B4:F4)</f>
        <v>-0.0039761459753959024</v>
      </c>
    </row>
    <row r="135" spans="1:9" ht="12.75">
      <c r="A135" t="s">
        <v>94</v>
      </c>
      <c r="B135">
        <f>B95*10000/B62</f>
        <v>-0.012866273251263653</v>
      </c>
      <c r="C135">
        <f>C95*10000/C62</f>
        <v>-0.0035694931497281365</v>
      </c>
      <c r="D135">
        <f>D95*10000/D62</f>
        <v>-0.007326122176152391</v>
      </c>
      <c r="E135">
        <f>E95*10000/E62</f>
        <v>-0.0033311252388233035</v>
      </c>
      <c r="F135">
        <f>F95*10000/F62</f>
        <v>-0.0023599452414295777</v>
      </c>
      <c r="G135">
        <f>AVERAGE(C135:E135)</f>
        <v>-0.004742246854901278</v>
      </c>
      <c r="H135">
        <f>STDEV(C135:E135)</f>
        <v>0.002240873394921093</v>
      </c>
      <c r="I135">
        <f>(B135*B4+C135*C4+D135*D4+E135*E4+F135*F4)/SUM(B4:F4)</f>
        <v>-0.005598295068201106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2005-03-03T10:57:33Z</cp:lastPrinted>
  <dcterms:created xsi:type="dcterms:W3CDTF">2005-03-03T10:57:33Z</dcterms:created>
  <dcterms:modified xsi:type="dcterms:W3CDTF">2005-03-03T11:16:20Z</dcterms:modified>
  <cp:category/>
  <cp:version/>
  <cp:contentType/>
  <cp:contentStatus/>
</cp:coreProperties>
</file>