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<sst xmlns="http://schemas.openxmlformats.org/spreadsheetml/2006/main" count="204" uniqueCount="98">
  <si>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07/03/2005       08:22:03</t>
  </si>
  <si>
    <t>LISSNER</t>
  </si>
  <si>
    <t>HCMQAP508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</si>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</sst>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682912"/>
        <c:axId val="51146209"/>
      </c:lineChart>
      <c:catAx>
        <c:axId val="56829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46209"/>
        <c:crosses val="autoZero"/>
        <c:auto val="1"/>
        <c:lblOffset val="100"/>
        <c:noMultiLvlLbl val="0"/>
      </c:catAx>
      <c:valAx>
        <c:axId val="51146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29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-0.002266</v>
      </c>
      <c r="C4" s="12">
        <v>-0.003765</v>
      </c>
      <c r="D4" s="12">
        <v>-0.003761</v>
      </c>
      <c r="E4" s="12">
        <v>-0.003763</v>
      </c>
      <c r="F4" s="24">
        <v>-0.002085</v>
      </c>
      <c r="G4" s="34">
        <v>-0.011728</v>
      </c>
    </row>
    <row r="5" spans="1:7" ht="12.75" thickBot="1">
      <c r="A5" s="44" t="s">
        <v>13</v>
      </c>
      <c r="B5" s="45">
        <v>1.972378</v>
      </c>
      <c r="C5" s="46">
        <v>1.565682</v>
      </c>
      <c r="D5" s="46">
        <v>-0.186443</v>
      </c>
      <c r="E5" s="46">
        <v>-1.214876</v>
      </c>
      <c r="F5" s="47">
        <v>-2.295522</v>
      </c>
      <c r="G5" s="48">
        <v>5.600225</v>
      </c>
    </row>
    <row r="6" spans="1:7" ht="12.75" thickTop="1">
      <c r="A6" s="6" t="s">
        <v>14</v>
      </c>
      <c r="B6" s="39">
        <v>-192.396</v>
      </c>
      <c r="C6" s="40">
        <v>231.4521</v>
      </c>
      <c r="D6" s="40">
        <v>13.57514</v>
      </c>
      <c r="E6" s="40">
        <v>-46.58826</v>
      </c>
      <c r="F6" s="41">
        <v>-149.3446</v>
      </c>
      <c r="G6" s="42">
        <v>-0.01041154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-1.042893</v>
      </c>
      <c r="C8" s="13">
        <v>2.60912</v>
      </c>
      <c r="D8" s="13">
        <v>2.198101</v>
      </c>
      <c r="E8" s="13">
        <v>4.592468</v>
      </c>
      <c r="F8" s="25">
        <v>-0.8452238</v>
      </c>
      <c r="G8" s="35">
        <v>1.998006</v>
      </c>
    </row>
    <row r="9" spans="1:7" ht="12">
      <c r="A9" s="20" t="s">
        <v>17</v>
      </c>
      <c r="B9" s="29">
        <v>0.815201</v>
      </c>
      <c r="C9" s="13">
        <v>0.8905135</v>
      </c>
      <c r="D9" s="13">
        <v>1.514296</v>
      </c>
      <c r="E9" s="13">
        <v>0.8921828</v>
      </c>
      <c r="F9" s="25">
        <v>-0.562849</v>
      </c>
      <c r="G9" s="35">
        <v>0.8364043</v>
      </c>
    </row>
    <row r="10" spans="1:7" ht="12">
      <c r="A10" s="20" t="s">
        <v>18</v>
      </c>
      <c r="B10" s="29">
        <v>-0.2452788</v>
      </c>
      <c r="C10" s="13">
        <v>-0.2114677</v>
      </c>
      <c r="D10" s="13">
        <v>-0.1304031</v>
      </c>
      <c r="E10" s="13">
        <v>-1.237481</v>
      </c>
      <c r="F10" s="25">
        <v>-1.739534</v>
      </c>
      <c r="G10" s="35">
        <v>-0.6474767</v>
      </c>
    </row>
    <row r="11" spans="1:7" ht="12">
      <c r="A11" s="21" t="s">
        <v>19</v>
      </c>
      <c r="B11" s="31">
        <v>2.928171</v>
      </c>
      <c r="C11" s="15">
        <v>1.778843</v>
      </c>
      <c r="D11" s="15">
        <v>2.290307</v>
      </c>
      <c r="E11" s="15">
        <v>1.754627</v>
      </c>
      <c r="F11" s="27">
        <v>13.65784</v>
      </c>
      <c r="G11" s="37">
        <v>3.646365</v>
      </c>
    </row>
    <row r="12" spans="1:7" ht="12">
      <c r="A12" s="20" t="s">
        <v>20</v>
      </c>
      <c r="B12" s="29">
        <v>-0.1090751</v>
      </c>
      <c r="C12" s="13">
        <v>0.1888116</v>
      </c>
      <c r="D12" s="13">
        <v>0.1791397</v>
      </c>
      <c r="E12" s="13">
        <v>0.22899</v>
      </c>
      <c r="F12" s="25">
        <v>0.2518374</v>
      </c>
      <c r="G12" s="35">
        <v>0.1614304</v>
      </c>
    </row>
    <row r="13" spans="1:7" ht="12">
      <c r="A13" s="20" t="s">
        <v>21</v>
      </c>
      <c r="B13" s="29">
        <v>0.05892013</v>
      </c>
      <c r="C13" s="13">
        <v>0.002878384</v>
      </c>
      <c r="D13" s="13">
        <v>0.1925883</v>
      </c>
      <c r="E13" s="13">
        <v>0.2342039</v>
      </c>
      <c r="F13" s="25">
        <v>0.05546728</v>
      </c>
      <c r="G13" s="35">
        <v>0.1193554</v>
      </c>
    </row>
    <row r="14" spans="1:7" ht="12">
      <c r="A14" s="20" t="s">
        <v>22</v>
      </c>
      <c r="B14" s="29">
        <v>0.02285947</v>
      </c>
      <c r="C14" s="13">
        <v>0.0481461</v>
      </c>
      <c r="D14" s="13">
        <v>0.002094528</v>
      </c>
      <c r="E14" s="13">
        <v>-0.0972306</v>
      </c>
      <c r="F14" s="25">
        <v>0.1448038</v>
      </c>
      <c r="G14" s="35">
        <v>0.01132408</v>
      </c>
    </row>
    <row r="15" spans="1:7" ht="12">
      <c r="A15" s="21" t="s">
        <v>23</v>
      </c>
      <c r="B15" s="31">
        <v>-0.2636378</v>
      </c>
      <c r="C15" s="15">
        <v>-0.04874994</v>
      </c>
      <c r="D15" s="15">
        <v>-0.1120796</v>
      </c>
      <c r="E15" s="15">
        <v>-0.1274816</v>
      </c>
      <c r="F15" s="27">
        <v>-0.3602145</v>
      </c>
      <c r="G15" s="37">
        <v>-0.1555561</v>
      </c>
    </row>
    <row r="16" spans="1:7" ht="12">
      <c r="A16" s="20" t="s">
        <v>24</v>
      </c>
      <c r="B16" s="29">
        <v>-0.04575706</v>
      </c>
      <c r="C16" s="13">
        <v>-0.03535985</v>
      </c>
      <c r="D16" s="13">
        <v>-0.01208827</v>
      </c>
      <c r="E16" s="13">
        <v>-0.01865918</v>
      </c>
      <c r="F16" s="25">
        <v>0.01577541</v>
      </c>
      <c r="G16" s="35">
        <v>-0.0204324</v>
      </c>
    </row>
    <row r="17" spans="1:7" ht="12">
      <c r="A17" s="20" t="s">
        <v>25</v>
      </c>
      <c r="B17" s="29">
        <v>-0.04160428</v>
      </c>
      <c r="C17" s="13">
        <v>-0.05799059</v>
      </c>
      <c r="D17" s="13">
        <v>-0.05051199</v>
      </c>
      <c r="E17" s="13">
        <v>-0.02808141</v>
      </c>
      <c r="F17" s="25">
        <v>-0.03992701</v>
      </c>
      <c r="G17" s="35">
        <v>-0.0442009</v>
      </c>
    </row>
    <row r="18" spans="1:7" ht="12">
      <c r="A18" s="20" t="s">
        <v>26</v>
      </c>
      <c r="B18" s="29">
        <v>0.09964531</v>
      </c>
      <c r="C18" s="13">
        <v>-0.03341216</v>
      </c>
      <c r="D18" s="13">
        <v>0.03220815</v>
      </c>
      <c r="E18" s="13">
        <v>0.04792006</v>
      </c>
      <c r="F18" s="25">
        <v>0.0007541708</v>
      </c>
      <c r="G18" s="35">
        <v>0.02579574</v>
      </c>
    </row>
    <row r="19" spans="1:7" ht="12">
      <c r="A19" s="21" t="s">
        <v>27</v>
      </c>
      <c r="B19" s="31">
        <v>-0.2220945</v>
      </c>
      <c r="C19" s="15">
        <v>-0.2021422</v>
      </c>
      <c r="D19" s="15">
        <v>-0.1953484</v>
      </c>
      <c r="E19" s="15">
        <v>-0.1922706</v>
      </c>
      <c r="F19" s="27">
        <v>-0.1368048</v>
      </c>
      <c r="G19" s="37">
        <v>-0.1923144</v>
      </c>
    </row>
    <row r="20" spans="1:7" ht="12.75" thickBot="1">
      <c r="A20" s="44" t="s">
        <v>28</v>
      </c>
      <c r="B20" s="45">
        <v>-0.001183869</v>
      </c>
      <c r="C20" s="46">
        <v>0.002476574</v>
      </c>
      <c r="D20" s="46">
        <v>0.003856056</v>
      </c>
      <c r="E20" s="46">
        <v>0.005905499</v>
      </c>
      <c r="F20" s="47">
        <v>0.004984872</v>
      </c>
      <c r="G20" s="48">
        <v>0.003437262</v>
      </c>
    </row>
    <row r="21" spans="1:7" ht="12.75" thickTop="1">
      <c r="A21" s="6" t="s">
        <v>29</v>
      </c>
      <c r="B21" s="39">
        <v>-105.6418</v>
      </c>
      <c r="C21" s="40">
        <v>116.996</v>
      </c>
      <c r="D21" s="40">
        <v>13.31913</v>
      </c>
      <c r="E21" s="40">
        <v>6.363005</v>
      </c>
      <c r="F21" s="41">
        <v>-131.8666</v>
      </c>
      <c r="G21" s="43">
        <v>0.01340836</v>
      </c>
    </row>
    <row r="22" spans="1:7" ht="12">
      <c r="A22" s="20" t="s">
        <v>30</v>
      </c>
      <c r="B22" s="29">
        <v>39.44777</v>
      </c>
      <c r="C22" s="13">
        <v>31.31374</v>
      </c>
      <c r="D22" s="13">
        <v>-3.728862</v>
      </c>
      <c r="E22" s="13">
        <v>-24.29757</v>
      </c>
      <c r="F22" s="25">
        <v>-45.91076</v>
      </c>
      <c r="G22" s="36">
        <v>0</v>
      </c>
    </row>
    <row r="23" spans="1:7" ht="12">
      <c r="A23" s="20" t="s">
        <v>31</v>
      </c>
      <c r="B23" s="29">
        <v>2.03566</v>
      </c>
      <c r="C23" s="13">
        <v>1.044212</v>
      </c>
      <c r="D23" s="13">
        <v>1.372877</v>
      </c>
      <c r="E23" s="13">
        <v>0.6565737</v>
      </c>
      <c r="F23" s="25">
        <v>6.749803</v>
      </c>
      <c r="G23" s="35">
        <v>1.934187</v>
      </c>
    </row>
    <row r="24" spans="1:7" ht="12">
      <c r="A24" s="20" t="s">
        <v>32</v>
      </c>
      <c r="B24" s="29">
        <v>-0.8112218</v>
      </c>
      <c r="C24" s="13">
        <v>2.031232</v>
      </c>
      <c r="D24" s="13">
        <v>2.362028</v>
      </c>
      <c r="E24" s="13">
        <v>2.59136</v>
      </c>
      <c r="F24" s="25">
        <v>3.122943</v>
      </c>
      <c r="G24" s="35">
        <v>1.979284</v>
      </c>
    </row>
    <row r="25" spans="1:7" ht="12">
      <c r="A25" s="20" t="s">
        <v>33</v>
      </c>
      <c r="B25" s="29">
        <v>-0.4086797</v>
      </c>
      <c r="C25" s="13">
        <v>0.4103009</v>
      </c>
      <c r="D25" s="13">
        <v>0.4963208</v>
      </c>
      <c r="E25" s="13">
        <v>0.04572956</v>
      </c>
      <c r="F25" s="25">
        <v>-2.56492</v>
      </c>
      <c r="G25" s="35">
        <v>-0.1719732</v>
      </c>
    </row>
    <row r="26" spans="1:7" ht="12">
      <c r="A26" s="21" t="s">
        <v>34</v>
      </c>
      <c r="B26" s="31">
        <v>0.1605025</v>
      </c>
      <c r="C26" s="15">
        <v>0.5914144</v>
      </c>
      <c r="D26" s="15">
        <v>1.179603</v>
      </c>
      <c r="E26" s="15">
        <v>0.6047026</v>
      </c>
      <c r="F26" s="27">
        <v>1.451536</v>
      </c>
      <c r="G26" s="37">
        <v>0.7878945</v>
      </c>
    </row>
    <row r="27" spans="1:7" ht="12">
      <c r="A27" s="20" t="s">
        <v>35</v>
      </c>
      <c r="B27" s="29">
        <v>0.1326956</v>
      </c>
      <c r="C27" s="13">
        <v>0.25657</v>
      </c>
      <c r="D27" s="13">
        <v>0.3695003</v>
      </c>
      <c r="E27" s="13">
        <v>0.008131878</v>
      </c>
      <c r="F27" s="25">
        <v>0.1789978</v>
      </c>
      <c r="G27" s="35">
        <v>0.1956454</v>
      </c>
    </row>
    <row r="28" spans="1:7" ht="12">
      <c r="A28" s="20" t="s">
        <v>36</v>
      </c>
      <c r="B28" s="29">
        <v>0.2640624</v>
      </c>
      <c r="C28" s="13">
        <v>0.5518738</v>
      </c>
      <c r="D28" s="13">
        <v>0.4656561</v>
      </c>
      <c r="E28" s="13">
        <v>0.4298515</v>
      </c>
      <c r="F28" s="25">
        <v>0.3100242</v>
      </c>
      <c r="G28" s="35">
        <v>0.4278251</v>
      </c>
    </row>
    <row r="29" spans="1:7" ht="12">
      <c r="A29" s="20" t="s">
        <v>37</v>
      </c>
      <c r="B29" s="29">
        <v>0.01022672</v>
      </c>
      <c r="C29" s="13">
        <v>0.07916405</v>
      </c>
      <c r="D29" s="13">
        <v>0.05345816</v>
      </c>
      <c r="E29" s="13">
        <v>0.06833568</v>
      </c>
      <c r="F29" s="25">
        <v>-0.0711952</v>
      </c>
      <c r="G29" s="35">
        <v>0.04034189</v>
      </c>
    </row>
    <row r="30" spans="1:7" ht="12">
      <c r="A30" s="21" t="s">
        <v>38</v>
      </c>
      <c r="B30" s="31">
        <v>0.1876444</v>
      </c>
      <c r="C30" s="15">
        <v>0.1168045</v>
      </c>
      <c r="D30" s="15">
        <v>0.1555552</v>
      </c>
      <c r="E30" s="15">
        <v>-0.03442377</v>
      </c>
      <c r="F30" s="27">
        <v>0.1954246</v>
      </c>
      <c r="G30" s="37">
        <v>0.1105119</v>
      </c>
    </row>
    <row r="31" spans="1:7" ht="12">
      <c r="A31" s="20" t="s">
        <v>39</v>
      </c>
      <c r="B31" s="29">
        <v>0.001893081</v>
      </c>
      <c r="C31" s="13">
        <v>0.007051132</v>
      </c>
      <c r="D31" s="13">
        <v>0.02006366</v>
      </c>
      <c r="E31" s="13">
        <v>0.0003658093</v>
      </c>
      <c r="F31" s="25">
        <v>-0.01069648</v>
      </c>
      <c r="G31" s="35">
        <v>0.005463004</v>
      </c>
    </row>
    <row r="32" spans="1:7" ht="12">
      <c r="A32" s="20" t="s">
        <v>40</v>
      </c>
      <c r="B32" s="29">
        <v>0.04275013</v>
      </c>
      <c r="C32" s="13">
        <v>0.05937128</v>
      </c>
      <c r="D32" s="13">
        <v>0.07109715</v>
      </c>
      <c r="E32" s="13">
        <v>0.05910627</v>
      </c>
      <c r="F32" s="25">
        <v>0.02696038</v>
      </c>
      <c r="G32" s="35">
        <v>0.05540889</v>
      </c>
    </row>
    <row r="33" spans="1:7" ht="12">
      <c r="A33" s="20" t="s">
        <v>41</v>
      </c>
      <c r="B33" s="29">
        <v>0.1634094</v>
      </c>
      <c r="C33" s="13">
        <v>0.08454003</v>
      </c>
      <c r="D33" s="13">
        <v>0.1108188</v>
      </c>
      <c r="E33" s="13">
        <v>0.1118752</v>
      </c>
      <c r="F33" s="25">
        <v>0.1076592</v>
      </c>
      <c r="G33" s="35">
        <v>0.1119376</v>
      </c>
    </row>
    <row r="34" spans="1:7" ht="12">
      <c r="A34" s="21" t="s">
        <v>42</v>
      </c>
      <c r="B34" s="31">
        <v>-0.001294816</v>
      </c>
      <c r="C34" s="15">
        <v>-0.001516067</v>
      </c>
      <c r="D34" s="15">
        <v>0.004198985</v>
      </c>
      <c r="E34" s="15">
        <v>-0.01124995</v>
      </c>
      <c r="F34" s="27">
        <v>-0.03899301</v>
      </c>
      <c r="G34" s="37">
        <v>-0.007395896</v>
      </c>
    </row>
    <row r="35" spans="1:7" ht="12.75" thickBot="1">
      <c r="A35" s="22" t="s">
        <v>43</v>
      </c>
      <c r="B35" s="32">
        <v>-0.007278342</v>
      </c>
      <c r="C35" s="16">
        <v>0.0002152371</v>
      </c>
      <c r="D35" s="16">
        <v>-0.001203243</v>
      </c>
      <c r="E35" s="16">
        <v>-0.002492986</v>
      </c>
      <c r="F35" s="28">
        <v>0.008024276</v>
      </c>
      <c r="G35" s="38">
        <v>-0.0008228784</v>
      </c>
    </row>
    <row r="36" spans="1:7" ht="12">
      <c r="A36" s="4" t="s">
        <v>44</v>
      </c>
      <c r="B36" s="3">
        <v>17.64832</v>
      </c>
      <c r="C36" s="3">
        <v>17.65442</v>
      </c>
      <c r="D36" s="3">
        <v>17.66968</v>
      </c>
      <c r="E36" s="3">
        <v>17.68189</v>
      </c>
      <c r="F36" s="3">
        <v>17.7002</v>
      </c>
      <c r="G36" s="3"/>
    </row>
    <row r="37" spans="1:6" ht="12">
      <c r="A37" s="4" t="s">
        <v>45</v>
      </c>
      <c r="B37" s="2">
        <v>0.3962199</v>
      </c>
      <c r="C37" s="2">
        <v>0.3840129</v>
      </c>
      <c r="D37" s="2">
        <v>0.3789266</v>
      </c>
      <c r="E37" s="2">
        <v>0.374349</v>
      </c>
      <c r="F37" s="2">
        <v>0.3733317</v>
      </c>
    </row>
    <row r="38" spans="1:7" ht="12">
      <c r="A38" s="4" t="s">
        <v>53</v>
      </c>
      <c r="B38" s="2">
        <v>0.0003277765</v>
      </c>
      <c r="C38" s="2">
        <v>-0.0003940876</v>
      </c>
      <c r="D38" s="2">
        <v>-2.306928E-05</v>
      </c>
      <c r="E38" s="2">
        <v>7.922586E-05</v>
      </c>
      <c r="F38" s="2">
        <v>0.0002528514</v>
      </c>
      <c r="G38" s="2">
        <v>0.0002655644</v>
      </c>
    </row>
    <row r="39" spans="1:7" ht="12.75" thickBot="1">
      <c r="A39" s="4" t="s">
        <v>54</v>
      </c>
      <c r="B39" s="2">
        <v>0.000178298</v>
      </c>
      <c r="C39" s="2">
        <v>-0.0001976591</v>
      </c>
      <c r="D39" s="2">
        <v>-2.265113E-05</v>
      </c>
      <c r="E39" s="2">
        <v>-1.062461E-05</v>
      </c>
      <c r="F39" s="2">
        <v>0.000225334</v>
      </c>
      <c r="G39" s="2">
        <v>0.001099487</v>
      </c>
    </row>
    <row r="40" spans="2:7" ht="12.75" thickBot="1">
      <c r="B40" s="7" t="s">
        <v>46</v>
      </c>
      <c r="C40" s="18">
        <v>-0.003763</v>
      </c>
      <c r="D40" s="17" t="s">
        <v>47</v>
      </c>
      <c r="E40" s="18">
        <v>3.11677</v>
      </c>
      <c r="F40" s="17" t="s">
        <v>48</v>
      </c>
      <c r="G40" s="8">
        <v>55.170428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0.003765</v>
      </c>
      <c r="D4">
        <v>0.003761</v>
      </c>
      <c r="E4">
        <v>0.003763</v>
      </c>
      <c r="F4">
        <v>0.002085</v>
      </c>
      <c r="G4">
        <v>0.011728</v>
      </c>
    </row>
    <row r="5" spans="1:7" ht="12.75">
      <c r="A5" t="s">
        <v>13</v>
      </c>
      <c r="B5">
        <v>1.972378</v>
      </c>
      <c r="C5">
        <v>1.565682</v>
      </c>
      <c r="D5">
        <v>-0.186443</v>
      </c>
      <c r="E5">
        <v>-1.214876</v>
      </c>
      <c r="F5">
        <v>-2.295522</v>
      </c>
      <c r="G5">
        <v>5.600225</v>
      </c>
    </row>
    <row r="6" spans="1:7" ht="12.75">
      <c r="A6" t="s">
        <v>14</v>
      </c>
      <c r="B6" s="49">
        <v>-192.396</v>
      </c>
      <c r="C6" s="49">
        <v>231.4521</v>
      </c>
      <c r="D6" s="49">
        <v>13.57514</v>
      </c>
      <c r="E6" s="49">
        <v>-46.58826</v>
      </c>
      <c r="F6" s="49">
        <v>-149.3446</v>
      </c>
      <c r="G6" s="49">
        <v>-0.01041154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-1.042893</v>
      </c>
      <c r="C8" s="49">
        <v>2.60912</v>
      </c>
      <c r="D8" s="49">
        <v>2.198101</v>
      </c>
      <c r="E8" s="49">
        <v>4.592468</v>
      </c>
      <c r="F8" s="49">
        <v>-0.8452238</v>
      </c>
      <c r="G8" s="49">
        <v>1.998006</v>
      </c>
    </row>
    <row r="9" spans="1:7" ht="12.75">
      <c r="A9" t="s">
        <v>17</v>
      </c>
      <c r="B9" s="49">
        <v>0.815201</v>
      </c>
      <c r="C9" s="49">
        <v>0.8905135</v>
      </c>
      <c r="D9" s="49">
        <v>1.514296</v>
      </c>
      <c r="E9" s="49">
        <v>0.8921828</v>
      </c>
      <c r="F9" s="49">
        <v>-0.562849</v>
      </c>
      <c r="G9" s="49">
        <v>0.8364043</v>
      </c>
    </row>
    <row r="10" spans="1:7" ht="12.75">
      <c r="A10" t="s">
        <v>18</v>
      </c>
      <c r="B10" s="49">
        <v>-0.2452788</v>
      </c>
      <c r="C10" s="49">
        <v>-0.2114677</v>
      </c>
      <c r="D10" s="49">
        <v>-0.1304031</v>
      </c>
      <c r="E10" s="49">
        <v>-1.237481</v>
      </c>
      <c r="F10" s="49">
        <v>-1.739534</v>
      </c>
      <c r="G10" s="49">
        <v>-0.6474767</v>
      </c>
    </row>
    <row r="11" spans="1:7" ht="12.75">
      <c r="A11" t="s">
        <v>19</v>
      </c>
      <c r="B11" s="49">
        <v>2.928171</v>
      </c>
      <c r="C11" s="49">
        <v>1.778843</v>
      </c>
      <c r="D11" s="49">
        <v>2.290307</v>
      </c>
      <c r="E11" s="49">
        <v>1.754627</v>
      </c>
      <c r="F11" s="49">
        <v>13.65784</v>
      </c>
      <c r="G11" s="49">
        <v>3.646365</v>
      </c>
    </row>
    <row r="12" spans="1:7" ht="12.75">
      <c r="A12" t="s">
        <v>20</v>
      </c>
      <c r="B12" s="49">
        <v>-0.1090751</v>
      </c>
      <c r="C12" s="49">
        <v>0.1888116</v>
      </c>
      <c r="D12" s="49">
        <v>0.1791397</v>
      </c>
      <c r="E12" s="49">
        <v>0.22899</v>
      </c>
      <c r="F12" s="49">
        <v>0.2518374</v>
      </c>
      <c r="G12" s="49">
        <v>0.1614304</v>
      </c>
    </row>
    <row r="13" spans="1:7" ht="12.75">
      <c r="A13" t="s">
        <v>21</v>
      </c>
      <c r="B13" s="49">
        <v>0.05892013</v>
      </c>
      <c r="C13" s="49">
        <v>0.002878384</v>
      </c>
      <c r="D13" s="49">
        <v>0.1925883</v>
      </c>
      <c r="E13" s="49">
        <v>0.2342039</v>
      </c>
      <c r="F13" s="49">
        <v>0.05546728</v>
      </c>
      <c r="G13" s="49">
        <v>0.1193554</v>
      </c>
    </row>
    <row r="14" spans="1:7" ht="12.75">
      <c r="A14" t="s">
        <v>22</v>
      </c>
      <c r="B14" s="49">
        <v>0.02285947</v>
      </c>
      <c r="C14" s="49">
        <v>0.0481461</v>
      </c>
      <c r="D14" s="49">
        <v>0.002094528</v>
      </c>
      <c r="E14" s="49">
        <v>-0.0972306</v>
      </c>
      <c r="F14" s="49">
        <v>0.1448038</v>
      </c>
      <c r="G14" s="49">
        <v>0.01132408</v>
      </c>
    </row>
    <row r="15" spans="1:7" ht="12.75">
      <c r="A15" t="s">
        <v>23</v>
      </c>
      <c r="B15" s="49">
        <v>-0.2636378</v>
      </c>
      <c r="C15" s="49">
        <v>-0.04874994</v>
      </c>
      <c r="D15" s="49">
        <v>-0.1120796</v>
      </c>
      <c r="E15" s="49">
        <v>-0.1274816</v>
      </c>
      <c r="F15" s="49">
        <v>-0.3602145</v>
      </c>
      <c r="G15" s="49">
        <v>-0.1555561</v>
      </c>
    </row>
    <row r="16" spans="1:7" ht="12.75">
      <c r="A16" t="s">
        <v>24</v>
      </c>
      <c r="B16" s="49">
        <v>-0.04575706</v>
      </c>
      <c r="C16" s="49">
        <v>-0.03535985</v>
      </c>
      <c r="D16" s="49">
        <v>-0.01208827</v>
      </c>
      <c r="E16" s="49">
        <v>-0.01865918</v>
      </c>
      <c r="F16" s="49">
        <v>0.01577541</v>
      </c>
      <c r="G16" s="49">
        <v>-0.0204324</v>
      </c>
    </row>
    <row r="17" spans="1:7" ht="12.75">
      <c r="A17" t="s">
        <v>25</v>
      </c>
      <c r="B17" s="49">
        <v>-0.04160428</v>
      </c>
      <c r="C17" s="49">
        <v>-0.05799059</v>
      </c>
      <c r="D17" s="49">
        <v>-0.05051199</v>
      </c>
      <c r="E17" s="49">
        <v>-0.02808141</v>
      </c>
      <c r="F17" s="49">
        <v>-0.03992701</v>
      </c>
      <c r="G17" s="49">
        <v>-0.0442009</v>
      </c>
    </row>
    <row r="18" spans="1:7" ht="12.75">
      <c r="A18" t="s">
        <v>26</v>
      </c>
      <c r="B18" s="49">
        <v>0.09964531</v>
      </c>
      <c r="C18" s="49">
        <v>-0.03341216</v>
      </c>
      <c r="D18" s="49">
        <v>0.03220815</v>
      </c>
      <c r="E18" s="49">
        <v>0.04792006</v>
      </c>
      <c r="F18" s="49">
        <v>0.0007541708</v>
      </c>
      <c r="G18" s="49">
        <v>0.02579574</v>
      </c>
    </row>
    <row r="19" spans="1:7" ht="12.75">
      <c r="A19" t="s">
        <v>27</v>
      </c>
      <c r="B19" s="49">
        <v>-0.2220945</v>
      </c>
      <c r="C19" s="49">
        <v>-0.2021422</v>
      </c>
      <c r="D19" s="49">
        <v>-0.1953484</v>
      </c>
      <c r="E19" s="49">
        <v>-0.1922706</v>
      </c>
      <c r="F19" s="49">
        <v>-0.1368048</v>
      </c>
      <c r="G19" s="49">
        <v>-0.1923144</v>
      </c>
    </row>
    <row r="20" spans="1:7" ht="12.75">
      <c r="A20" t="s">
        <v>28</v>
      </c>
      <c r="B20" s="49">
        <v>-0.001183869</v>
      </c>
      <c r="C20" s="49">
        <v>0.002476574</v>
      </c>
      <c r="D20" s="49">
        <v>0.003856056</v>
      </c>
      <c r="E20" s="49">
        <v>0.005905499</v>
      </c>
      <c r="F20" s="49">
        <v>0.004984872</v>
      </c>
      <c r="G20" s="49">
        <v>0.003437262</v>
      </c>
    </row>
    <row r="21" spans="1:7" ht="12.75">
      <c r="A21" t="s">
        <v>29</v>
      </c>
      <c r="B21" s="49">
        <v>-105.6418</v>
      </c>
      <c r="C21" s="49">
        <v>116.996</v>
      </c>
      <c r="D21" s="49">
        <v>13.31913</v>
      </c>
      <c r="E21" s="49">
        <v>6.363005</v>
      </c>
      <c r="F21" s="49">
        <v>-131.8666</v>
      </c>
      <c r="G21" s="49">
        <v>0.01340836</v>
      </c>
    </row>
    <row r="22" spans="1:7" ht="12.75">
      <c r="A22" t="s">
        <v>30</v>
      </c>
      <c r="B22" s="49">
        <v>39.44777</v>
      </c>
      <c r="C22" s="49">
        <v>31.31374</v>
      </c>
      <c r="D22" s="49">
        <v>-3.728862</v>
      </c>
      <c r="E22" s="49">
        <v>-24.29757</v>
      </c>
      <c r="F22" s="49">
        <v>-45.91076</v>
      </c>
      <c r="G22" s="49">
        <v>0</v>
      </c>
    </row>
    <row r="23" spans="1:7" ht="12.75">
      <c r="A23" t="s">
        <v>31</v>
      </c>
      <c r="B23" s="49">
        <v>2.03566</v>
      </c>
      <c r="C23" s="49">
        <v>1.044212</v>
      </c>
      <c r="D23" s="49">
        <v>1.372877</v>
      </c>
      <c r="E23" s="49">
        <v>0.6565737</v>
      </c>
      <c r="F23" s="49">
        <v>6.749803</v>
      </c>
      <c r="G23" s="49">
        <v>1.934187</v>
      </c>
    </row>
    <row r="24" spans="1:7" ht="12.75">
      <c r="A24" t="s">
        <v>32</v>
      </c>
      <c r="B24" s="49">
        <v>-0.8112218</v>
      </c>
      <c r="C24" s="49">
        <v>2.031232</v>
      </c>
      <c r="D24" s="49">
        <v>2.362028</v>
      </c>
      <c r="E24" s="49">
        <v>2.59136</v>
      </c>
      <c r="F24" s="49">
        <v>3.122943</v>
      </c>
      <c r="G24" s="49">
        <v>1.979284</v>
      </c>
    </row>
    <row r="25" spans="1:7" ht="12.75">
      <c r="A25" t="s">
        <v>33</v>
      </c>
      <c r="B25" s="49">
        <v>-0.4086797</v>
      </c>
      <c r="C25" s="49">
        <v>0.4103009</v>
      </c>
      <c r="D25" s="49">
        <v>0.4963208</v>
      </c>
      <c r="E25" s="49">
        <v>0.04572956</v>
      </c>
      <c r="F25" s="49">
        <v>-2.56492</v>
      </c>
      <c r="G25" s="49">
        <v>-0.1719732</v>
      </c>
    </row>
    <row r="26" spans="1:7" ht="12.75">
      <c r="A26" t="s">
        <v>34</v>
      </c>
      <c r="B26" s="49">
        <v>0.1605025</v>
      </c>
      <c r="C26" s="49">
        <v>0.5914144</v>
      </c>
      <c r="D26" s="49">
        <v>1.179603</v>
      </c>
      <c r="E26" s="49">
        <v>0.6047026</v>
      </c>
      <c r="F26" s="49">
        <v>1.451536</v>
      </c>
      <c r="G26" s="49">
        <v>0.7878945</v>
      </c>
    </row>
    <row r="27" spans="1:7" ht="12.75">
      <c r="A27" t="s">
        <v>35</v>
      </c>
      <c r="B27" s="49">
        <v>0.1326956</v>
      </c>
      <c r="C27" s="49">
        <v>0.25657</v>
      </c>
      <c r="D27" s="49">
        <v>0.3695003</v>
      </c>
      <c r="E27" s="49">
        <v>0.008131878</v>
      </c>
      <c r="F27" s="49">
        <v>0.1789978</v>
      </c>
      <c r="G27" s="49">
        <v>0.1956454</v>
      </c>
    </row>
    <row r="28" spans="1:7" ht="12.75">
      <c r="A28" t="s">
        <v>36</v>
      </c>
      <c r="B28" s="49">
        <v>0.2640624</v>
      </c>
      <c r="C28" s="49">
        <v>0.5518738</v>
      </c>
      <c r="D28" s="49">
        <v>0.4656561</v>
      </c>
      <c r="E28" s="49">
        <v>0.4298515</v>
      </c>
      <c r="F28" s="49">
        <v>0.3100242</v>
      </c>
      <c r="G28" s="49">
        <v>0.4278251</v>
      </c>
    </row>
    <row r="29" spans="1:7" ht="12.75">
      <c r="A29" t="s">
        <v>37</v>
      </c>
      <c r="B29" s="49">
        <v>0.01022672</v>
      </c>
      <c r="C29" s="49">
        <v>0.07916405</v>
      </c>
      <c r="D29" s="49">
        <v>0.05345816</v>
      </c>
      <c r="E29" s="49">
        <v>0.06833568</v>
      </c>
      <c r="F29" s="49">
        <v>-0.0711952</v>
      </c>
      <c r="G29" s="49">
        <v>0.04034189</v>
      </c>
    </row>
    <row r="30" spans="1:7" ht="12.75">
      <c r="A30" t="s">
        <v>38</v>
      </c>
      <c r="B30" s="49">
        <v>0.1876444</v>
      </c>
      <c r="C30" s="49">
        <v>0.1168045</v>
      </c>
      <c r="D30" s="49">
        <v>0.1555552</v>
      </c>
      <c r="E30" s="49">
        <v>-0.03442377</v>
      </c>
      <c r="F30" s="49">
        <v>0.1954246</v>
      </c>
      <c r="G30" s="49">
        <v>0.1105119</v>
      </c>
    </row>
    <row r="31" spans="1:7" ht="12.75">
      <c r="A31" t="s">
        <v>39</v>
      </c>
      <c r="B31" s="49">
        <v>0.001893081</v>
      </c>
      <c r="C31" s="49">
        <v>0.007051132</v>
      </c>
      <c r="D31" s="49">
        <v>0.02006366</v>
      </c>
      <c r="E31" s="49">
        <v>0.0003658093</v>
      </c>
      <c r="F31" s="49">
        <v>-0.01069648</v>
      </c>
      <c r="G31" s="49">
        <v>0.005463004</v>
      </c>
    </row>
    <row r="32" spans="1:7" ht="12.75">
      <c r="A32" t="s">
        <v>40</v>
      </c>
      <c r="B32" s="49">
        <v>0.04275013</v>
      </c>
      <c r="C32" s="49">
        <v>0.05937128</v>
      </c>
      <c r="D32" s="49">
        <v>0.07109715</v>
      </c>
      <c r="E32" s="49">
        <v>0.05910627</v>
      </c>
      <c r="F32" s="49">
        <v>0.02696038</v>
      </c>
      <c r="G32" s="49">
        <v>0.05540889</v>
      </c>
    </row>
    <row r="33" spans="1:7" ht="12.75">
      <c r="A33" t="s">
        <v>41</v>
      </c>
      <c r="B33" s="49">
        <v>0.1634094</v>
      </c>
      <c r="C33" s="49">
        <v>0.08454003</v>
      </c>
      <c r="D33" s="49">
        <v>0.1108188</v>
      </c>
      <c r="E33" s="49">
        <v>0.1118752</v>
      </c>
      <c r="F33" s="49">
        <v>0.1076592</v>
      </c>
      <c r="G33" s="49">
        <v>0.1119376</v>
      </c>
    </row>
    <row r="34" spans="1:7" ht="12.75">
      <c r="A34" t="s">
        <v>42</v>
      </c>
      <c r="B34" s="49">
        <v>-0.001294816</v>
      </c>
      <c r="C34" s="49">
        <v>-0.001516067</v>
      </c>
      <c r="D34" s="49">
        <v>0.004198985</v>
      </c>
      <c r="E34" s="49">
        <v>-0.01124995</v>
      </c>
      <c r="F34" s="49">
        <v>-0.03899301</v>
      </c>
      <c r="G34" s="49">
        <v>-0.007395896</v>
      </c>
    </row>
    <row r="35" spans="1:7" ht="12.75">
      <c r="A35" t="s">
        <v>43</v>
      </c>
      <c r="B35" s="49">
        <v>-0.007278342</v>
      </c>
      <c r="C35" s="49">
        <v>0.0002152371</v>
      </c>
      <c r="D35" s="49">
        <v>-0.001203243</v>
      </c>
      <c r="E35" s="49">
        <v>-0.002492986</v>
      </c>
      <c r="F35" s="49">
        <v>0.008024276</v>
      </c>
      <c r="G35" s="49">
        <v>-0.0008228784</v>
      </c>
    </row>
    <row r="36" spans="1:6" ht="12.75">
      <c r="A36" t="s">
        <v>44</v>
      </c>
      <c r="B36" s="49">
        <v>17.64832</v>
      </c>
      <c r="C36" s="49">
        <v>17.65442</v>
      </c>
      <c r="D36" s="49">
        <v>17.66968</v>
      </c>
      <c r="E36" s="49">
        <v>17.68189</v>
      </c>
      <c r="F36" s="49">
        <v>17.7002</v>
      </c>
    </row>
    <row r="37" spans="1:6" ht="12.75">
      <c r="A37" t="s">
        <v>45</v>
      </c>
      <c r="B37" s="49">
        <v>0.3962199</v>
      </c>
      <c r="C37" s="49">
        <v>0.3840129</v>
      </c>
      <c r="D37" s="49">
        <v>0.3789266</v>
      </c>
      <c r="E37" s="49">
        <v>0.374349</v>
      </c>
      <c r="F37" s="49">
        <v>0.3733317</v>
      </c>
    </row>
    <row r="38" spans="1:7" ht="12.75">
      <c r="A38" t="s">
        <v>55</v>
      </c>
      <c r="B38" s="49">
        <v>0.0003277765</v>
      </c>
      <c r="C38" s="49">
        <v>-0.0003940876</v>
      </c>
      <c r="D38" s="49">
        <v>-2.306928E-05</v>
      </c>
      <c r="E38" s="49">
        <v>7.922586E-05</v>
      </c>
      <c r="F38" s="49">
        <v>0.0002528514</v>
      </c>
      <c r="G38" s="49">
        <v>0.0002655644</v>
      </c>
    </row>
    <row r="39" spans="1:7" ht="12.75">
      <c r="A39" t="s">
        <v>56</v>
      </c>
      <c r="B39" s="49">
        <v>0.000178298</v>
      </c>
      <c r="C39" s="49">
        <v>-0.0001976591</v>
      </c>
      <c r="D39" s="49">
        <v>-2.265113E-05</v>
      </c>
      <c r="E39" s="49">
        <v>-1.062461E-05</v>
      </c>
      <c r="F39" s="49">
        <v>0.000225334</v>
      </c>
      <c r="G39" s="49">
        <v>0.001099487</v>
      </c>
    </row>
    <row r="40" spans="2:7" ht="12.75">
      <c r="B40" t="s">
        <v>46</v>
      </c>
      <c r="C40">
        <v>-0.003763</v>
      </c>
      <c r="D40" t="s">
        <v>47</v>
      </c>
      <c r="E40">
        <v>3.11677</v>
      </c>
      <c r="F40" t="s">
        <v>48</v>
      </c>
      <c r="G40">
        <v>55.170428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0.00032777654606500945</v>
      </c>
      <c r="C50">
        <f>-0.017/(C7*C7+C22*C22)*(C21*C22+C6*C7)</f>
        <v>-0.00039408751476889813</v>
      </c>
      <c r="D50">
        <f>-0.017/(D7*D7+D22*D22)*(D21*D22+D6*D7)</f>
        <v>-2.3069291708736572E-05</v>
      </c>
      <c r="E50">
        <f>-0.017/(E7*E7+E22*E22)*(E21*E22+E6*E7)</f>
        <v>7.922585721789282E-05</v>
      </c>
      <c r="F50">
        <f>-0.017/(F7*F7+F22*F22)*(F21*F22+F6*F7)</f>
        <v>0.0002528512941155889</v>
      </c>
      <c r="G50">
        <f>(B50*B$4+C50*C$4+D50*D$4+E50*E$4+F50*F$4)/SUM(B$4:F$4)</f>
        <v>-1.55984456279731E-07</v>
      </c>
    </row>
    <row r="51" spans="1:7" ht="12.75">
      <c r="A51" t="s">
        <v>59</v>
      </c>
      <c r="B51">
        <f>-0.017/(B7*B7+B22*B22)*(B21*B7-B6*B22)</f>
        <v>0.0001782980546199433</v>
      </c>
      <c r="C51">
        <f>-0.017/(C7*C7+C22*C22)*(C21*C7-C6*C22)</f>
        <v>-0.00019765916460252807</v>
      </c>
      <c r="D51">
        <f>-0.017/(D7*D7+D22*D22)*(D21*D7-D6*D22)</f>
        <v>-2.2651123220521965E-05</v>
      </c>
      <c r="E51">
        <f>-0.017/(E7*E7+E22*E22)*(E21*E7-E6*E22)</f>
        <v>-1.0624608918843826E-05</v>
      </c>
      <c r="F51">
        <f>-0.017/(F7*F7+F22*F22)*(F21*F7-F6*F22)</f>
        <v>0.00022533407950798306</v>
      </c>
      <c r="G51">
        <f>(B51*B$4+C51*C$4+D51*D$4+E51*E$4+F51*F$4)/SUM(B$4:F$4)</f>
        <v>2.8688714964357413E-07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9999.91708351961</v>
      </c>
      <c r="C62">
        <f>C7+(2/0.017)*(C8*C50-C23*C51)</f>
        <v>9999.903314877065</v>
      </c>
      <c r="D62">
        <f>D7+(2/0.017)*(D8*D50-D23*D51)</f>
        <v>9999.997692773284</v>
      </c>
      <c r="E62">
        <f>E7+(2/0.017)*(E8*E50-E23*E51)</f>
        <v>10000.043625653274</v>
      </c>
      <c r="F62">
        <f>F7+(2/0.017)*(F8*F50-F23*F51)</f>
        <v>9999.795920402645</v>
      </c>
    </row>
    <row r="63" spans="1:6" ht="12.75">
      <c r="A63" t="s">
        <v>67</v>
      </c>
      <c r="B63">
        <f>B8+(3/0.017)*(B9*B50-B24*B51)</f>
        <v>-0.9702148170116418</v>
      </c>
      <c r="C63">
        <f>C8+(3/0.017)*(C9*C50-C24*C51)</f>
        <v>2.618040829673665</v>
      </c>
      <c r="D63">
        <f>D8+(3/0.017)*(D9*D50-D24*D51)</f>
        <v>2.2013778560801676</v>
      </c>
      <c r="E63">
        <f>E8+(3/0.017)*(E9*E50-E24*E51)</f>
        <v>4.609800258887</v>
      </c>
      <c r="F63">
        <f>F8+(3/0.017)*(F9*F50-F24*F51)</f>
        <v>-0.9945219031122172</v>
      </c>
    </row>
    <row r="64" spans="1:6" ht="12.75">
      <c r="A64" t="s">
        <v>68</v>
      </c>
      <c r="B64">
        <f>B9+(4/0.017)*(B10*B50-B25*B51)</f>
        <v>0.8134292723731039</v>
      </c>
      <c r="C64">
        <f>C9+(4/0.017)*(C10*C50-C25*C51)</f>
        <v>0.9292044443474259</v>
      </c>
      <c r="D64">
        <f>D9+(4/0.017)*(D10*D50-D25*D51)</f>
        <v>1.5176490660591369</v>
      </c>
      <c r="E64">
        <f>E9+(4/0.017)*(E10*E50-E25*E51)</f>
        <v>0.869228768394159</v>
      </c>
      <c r="F64">
        <f>F9+(4/0.017)*(F10*F50-F25*F51)</f>
        <v>-0.5303500672579885</v>
      </c>
    </row>
    <row r="65" spans="1:6" ht="12.75">
      <c r="A65" t="s">
        <v>69</v>
      </c>
      <c r="B65">
        <f>B10+(5/0.017)*(B11*B50-B26*B51)</f>
        <v>0.028594286222378612</v>
      </c>
      <c r="C65">
        <f>C10+(5/0.017)*(C11*C50-C26*C51)</f>
        <v>-0.38326809435180753</v>
      </c>
      <c r="D65">
        <f>D10+(5/0.017)*(D11*D50-D26*D51)</f>
        <v>-0.13808440217096</v>
      </c>
      <c r="E65">
        <f>E10+(5/0.017)*(E11*E50-E26*E51)</f>
        <v>-1.1947055421147448</v>
      </c>
      <c r="F65">
        <f>F10+(5/0.017)*(F11*F50-F26*F51)</f>
        <v>-0.8200275322379544</v>
      </c>
    </row>
    <row r="66" spans="1:6" ht="12.75">
      <c r="A66" t="s">
        <v>70</v>
      </c>
      <c r="B66">
        <f>B11+(6/0.017)*(B12*B50-B27*B51)</f>
        <v>2.9072021905142393</v>
      </c>
      <c r="C66">
        <f>C11+(6/0.017)*(C12*C50-C27*C51)</f>
        <v>1.7704801003500699</v>
      </c>
      <c r="D66">
        <f>D11+(6/0.017)*(D12*D50-D27*D51)</f>
        <v>2.2918024014692016</v>
      </c>
      <c r="E66">
        <f>E11+(6/0.017)*(E12*E50-E27*E51)</f>
        <v>1.761060527200418</v>
      </c>
      <c r="F66">
        <f>F11+(6/0.017)*(F12*F50-F27*F51)</f>
        <v>13.666078743999913</v>
      </c>
    </row>
    <row r="67" spans="1:6" ht="12.75">
      <c r="A67" t="s">
        <v>71</v>
      </c>
      <c r="B67">
        <f>B12+(7/0.017)*(B13*B50-B28*B51)</f>
        <v>-0.12050946638777668</v>
      </c>
      <c r="C67">
        <f>C12+(7/0.017)*(C13*C50-C28*C51)</f>
        <v>0.23326101491402262</v>
      </c>
      <c r="D67">
        <f>D12+(7/0.017)*(D13*D50-D28*D51)</f>
        <v>0.18165342389351097</v>
      </c>
      <c r="E67">
        <f>E12+(7/0.017)*(E13*E50-E28*E51)</f>
        <v>0.23851082716198024</v>
      </c>
      <c r="F67">
        <f>F12+(7/0.017)*(F13*F50-F28*F51)</f>
        <v>0.22884691121047707</v>
      </c>
    </row>
    <row r="68" spans="1:6" ht="12.75">
      <c r="A68" t="s">
        <v>72</v>
      </c>
      <c r="B68">
        <f>B13+(8/0.017)*(B14*B50-B29*B51)</f>
        <v>0.06158808004251004</v>
      </c>
      <c r="C68">
        <f>C13+(8/0.017)*(C14*C50-C29*C51)</f>
        <v>0.001313077221053138</v>
      </c>
      <c r="D68">
        <f>D13+(8/0.017)*(D14*D50-D29*D51)</f>
        <v>0.19313539086676623</v>
      </c>
      <c r="E68">
        <f>E13+(8/0.017)*(E14*E50-E29*E51)</f>
        <v>0.23092054105524384</v>
      </c>
      <c r="F68">
        <f>F13+(8/0.017)*(F14*F50-F29*F51)</f>
        <v>0.08024682497893726</v>
      </c>
    </row>
    <row r="69" spans="1:6" ht="12.75">
      <c r="A69" t="s">
        <v>73</v>
      </c>
      <c r="B69">
        <f>B14+(9/0.017)*(B15*B50-B30*B51)</f>
        <v>-0.040601604752266936</v>
      </c>
      <c r="C69">
        <f>C14+(9/0.017)*(C15*C50-C30*C51)</f>
        <v>0.07053980607787882</v>
      </c>
      <c r="D69">
        <f>D14+(9/0.017)*(D15*D50-D30*D51)</f>
        <v>0.005328755818124885</v>
      </c>
      <c r="E69">
        <f>E14+(9/0.017)*(E15*E50-E30*E51)</f>
        <v>-0.10277120018820217</v>
      </c>
      <c r="F69">
        <f>F14+(9/0.017)*(F15*F50-F30*F51)</f>
        <v>0.07327152214436823</v>
      </c>
    </row>
    <row r="70" spans="1:6" ht="12.75">
      <c r="A70" t="s">
        <v>74</v>
      </c>
      <c r="B70">
        <f>B15+(10/0.017)*(B16*B50-B31*B51)</f>
        <v>-0.2726587551437808</v>
      </c>
      <c r="C70">
        <f>C15+(10/0.017)*(C16*C50-C31*C51)</f>
        <v>-0.03973311866486872</v>
      </c>
      <c r="D70">
        <f>D15+(10/0.017)*(D16*D50-D31*D51)</f>
        <v>-0.11164822808129493</v>
      </c>
      <c r="E70">
        <f>E15+(10/0.017)*(E16*E50-E31*E51)</f>
        <v>-0.12834889585278328</v>
      </c>
      <c r="F70">
        <f>F15+(10/0.017)*(F16*F50-F31*F51)</f>
        <v>-0.35645031511265907</v>
      </c>
    </row>
    <row r="71" spans="1:6" ht="12.75">
      <c r="A71" t="s">
        <v>75</v>
      </c>
      <c r="B71">
        <f>B16+(11/0.017)*(B17*B50-B32*B51)</f>
        <v>-0.05951299496178727</v>
      </c>
      <c r="C71">
        <f>C16+(11/0.017)*(C17*C50-C32*C51)</f>
        <v>-0.0129789619945933</v>
      </c>
      <c r="D71">
        <f>D16+(11/0.017)*(D17*D50-D32*D51)</f>
        <v>-0.010292224852285653</v>
      </c>
      <c r="E71">
        <f>E16+(11/0.017)*(E17*E50-E32*E51)</f>
        <v>-0.019692398854887688</v>
      </c>
      <c r="F71">
        <f>F16+(11/0.017)*(F17*F50-F32*F51)</f>
        <v>0.005312023285254916</v>
      </c>
    </row>
    <row r="72" spans="1:6" ht="12.75">
      <c r="A72" t="s">
        <v>76</v>
      </c>
      <c r="B72">
        <f>B17+(12/0.017)*(B18*B50-B33*B51)</f>
        <v>-0.03911546770581295</v>
      </c>
      <c r="C72">
        <f>C17+(12/0.017)*(C18*C50-C33*C51)</f>
        <v>-0.036900641668658744</v>
      </c>
      <c r="D72">
        <f>D17+(12/0.017)*(D18*D50-D33*D51)</f>
        <v>-0.049264589233269436</v>
      </c>
      <c r="E72">
        <f>E17+(12/0.017)*(E18*E50-E33*E51)</f>
        <v>-0.024562489002952735</v>
      </c>
      <c r="F72">
        <f>F17+(12/0.017)*(F18*F50-F33*F51)</f>
        <v>-0.0569166055316247</v>
      </c>
    </row>
    <row r="73" spans="1:6" ht="12.75">
      <c r="A73" t="s">
        <v>77</v>
      </c>
      <c r="B73">
        <f>B18+(13/0.017)*(B19*B50-B34*B51)</f>
        <v>0.0441532768135366</v>
      </c>
      <c r="C73">
        <f>C18+(13/0.017)*(C19*C50-C34*C51)</f>
        <v>0.027276468528577007</v>
      </c>
      <c r="D73">
        <f>D18+(13/0.017)*(D19*D50-D34*D51)</f>
        <v>0.03572706719787788</v>
      </c>
      <c r="E73">
        <f>E18+(13/0.017)*(E19*E50-E34*E51)</f>
        <v>0.03618004338324902</v>
      </c>
      <c r="F73">
        <f>F18+(13/0.017)*(F19*F50-F34*F51)</f>
        <v>-0.01897892432783374</v>
      </c>
    </row>
    <row r="74" spans="1:6" ht="12.75">
      <c r="A74" t="s">
        <v>78</v>
      </c>
      <c r="B74">
        <f>B19+(14/0.017)*(B20*B50-B35*B51)</f>
        <v>-0.2213453602242922</v>
      </c>
      <c r="C74">
        <f>C19+(14/0.017)*(C20*C50-C35*C51)</f>
        <v>-0.20291091801787842</v>
      </c>
      <c r="D74">
        <f>D19+(14/0.017)*(D20*D50-D35*D51)</f>
        <v>-0.19544410341213708</v>
      </c>
      <c r="E74">
        <f>E19+(14/0.017)*(E20*E50-E35*E51)</f>
        <v>-0.19190710958411886</v>
      </c>
      <c r="F74">
        <f>F19+(14/0.017)*(F20*F50-F35*F51)</f>
        <v>-0.13725585653762848</v>
      </c>
    </row>
    <row r="75" spans="1:6" ht="12.75">
      <c r="A75" t="s">
        <v>79</v>
      </c>
      <c r="B75" s="49">
        <f>B20</f>
        <v>-0.001183869</v>
      </c>
      <c r="C75" s="49">
        <f>C20</f>
        <v>0.002476574</v>
      </c>
      <c r="D75" s="49">
        <f>D20</f>
        <v>0.003856056</v>
      </c>
      <c r="E75" s="49">
        <f>E20</f>
        <v>0.005905499</v>
      </c>
      <c r="F75" s="49">
        <f>F20</f>
        <v>0.004984872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39.504393036551285</v>
      </c>
      <c r="C82">
        <f>C22+(2/0.017)*(C8*C51+C23*C50)</f>
        <v>31.204654424527103</v>
      </c>
      <c r="D82">
        <f>D22+(2/0.017)*(D8*D51+D23*D50)</f>
        <v>-3.7384456184229844</v>
      </c>
      <c r="E82">
        <f>E22+(2/0.017)*(E8*E51+E23*E50)</f>
        <v>-24.297190654383893</v>
      </c>
      <c r="F82">
        <f>F22+(2/0.017)*(F8*F51+F23*F50)</f>
        <v>-45.732378976867764</v>
      </c>
    </row>
    <row r="83" spans="1:6" ht="12.75">
      <c r="A83" t="s">
        <v>82</v>
      </c>
      <c r="B83">
        <f>B23+(3/0.017)*(B9*B51+B24*B50)</f>
        <v>2.0143863422460457</v>
      </c>
      <c r="C83">
        <f>C23+(3/0.017)*(C9*C51+C24*C50)</f>
        <v>0.8718882367159413</v>
      </c>
      <c r="D83">
        <f>D23+(3/0.017)*(D9*D51+D24*D50)</f>
        <v>1.3572080320744915</v>
      </c>
      <c r="E83">
        <f>E23+(3/0.017)*(E9*E51+E24*E50)</f>
        <v>0.6911308101222423</v>
      </c>
      <c r="F83">
        <f>F23+(3/0.017)*(F9*F51+F24*F50)</f>
        <v>6.866769667826276</v>
      </c>
    </row>
    <row r="84" spans="1:6" ht="12.75">
      <c r="A84" t="s">
        <v>83</v>
      </c>
      <c r="B84">
        <f>B24+(4/0.017)*(B10*B51+B25*B50)</f>
        <v>-0.8530308243276231</v>
      </c>
      <c r="C84">
        <f>C24+(4/0.017)*(C10*C51+C25*C50)</f>
        <v>2.003021192219759</v>
      </c>
      <c r="D84">
        <f>D24+(4/0.017)*(D10*D51+D25*D50)</f>
        <v>2.3600289429106174</v>
      </c>
      <c r="E84">
        <f>E24+(4/0.017)*(E10*E51+E25*E50)</f>
        <v>2.5953060506495755</v>
      </c>
      <c r="F84">
        <f>F24+(4/0.017)*(F10*F51+F25*F50)</f>
        <v>2.8781148508315773</v>
      </c>
    </row>
    <row r="85" spans="1:6" ht="12.75">
      <c r="A85" t="s">
        <v>84</v>
      </c>
      <c r="B85">
        <f>B25+(5/0.017)*(B11*B51+B26*B50)</f>
        <v>-0.23965142118254903</v>
      </c>
      <c r="C85">
        <f>C25+(5/0.017)*(C11*C51+C26*C50)</f>
        <v>0.238338061048943</v>
      </c>
      <c r="D85">
        <f>D25+(5/0.017)*(D11*D51+D26*D50)</f>
        <v>0.4730588494772574</v>
      </c>
      <c r="E85">
        <f>E25+(5/0.017)*(E11*E51+E26*E50)</f>
        <v>0.05433716475689541</v>
      </c>
      <c r="F85">
        <f>F25+(5/0.017)*(F11*F51+F26*F50)</f>
        <v>-1.5518024821992125</v>
      </c>
    </row>
    <row r="86" spans="1:6" ht="12.75">
      <c r="A86" t="s">
        <v>85</v>
      </c>
      <c r="B86">
        <f>B26+(6/0.017)*(B12*B51+B27*B50)</f>
        <v>0.1689895449324288</v>
      </c>
      <c r="C86">
        <f>C26+(6/0.017)*(C12*C51+C27*C50)</f>
        <v>0.5425562670161684</v>
      </c>
      <c r="D86">
        <f>D26+(6/0.017)*(D12*D51+D27*D50)</f>
        <v>1.1751623556615696</v>
      </c>
      <c r="E86">
        <f>E26+(6/0.017)*(E12*E51+E27*E50)</f>
        <v>0.6040713032267112</v>
      </c>
      <c r="F86">
        <f>F26+(6/0.017)*(F12*F51+F27*F50)</f>
        <v>1.4875386026194801</v>
      </c>
    </row>
    <row r="87" spans="1:6" ht="12.75">
      <c r="A87" t="s">
        <v>86</v>
      </c>
      <c r="B87">
        <f>B27+(7/0.017)*(B13*B51+B28*B50)</f>
        <v>0.17266099069541985</v>
      </c>
      <c r="C87">
        <f>C27+(7/0.017)*(C13*C51+C28*C50)</f>
        <v>0.16678243570621223</v>
      </c>
      <c r="D87">
        <f>D27+(7/0.017)*(D13*D51+D28*D50)</f>
        <v>0.3632807185854774</v>
      </c>
      <c r="E87">
        <f>E27+(7/0.017)*(E13*E51+E28*E50)</f>
        <v>0.02113006629611196</v>
      </c>
      <c r="F87">
        <f>F27+(7/0.017)*(F13*F51+F28*F50)</f>
        <v>0.21642255415360778</v>
      </c>
    </row>
    <row r="88" spans="1:6" ht="12.75">
      <c r="A88" t="s">
        <v>87</v>
      </c>
      <c r="B88">
        <f>B28+(8/0.017)*(B14*B51+B29*B50)</f>
        <v>0.2675578719952079</v>
      </c>
      <c r="C88">
        <f>C28+(8/0.017)*(C14*C51+C29*C50)</f>
        <v>0.5327142321748656</v>
      </c>
      <c r="D88">
        <f>D28+(8/0.017)*(D14*D51+D29*D50)</f>
        <v>0.4650534245651439</v>
      </c>
      <c r="E88">
        <f>E28+(8/0.017)*(E14*E51+E29*E50)</f>
        <v>0.4328853776124763</v>
      </c>
      <c r="F88">
        <f>F28+(8/0.017)*(F14*F51+F29*F50)</f>
        <v>0.31690769765997173</v>
      </c>
    </row>
    <row r="89" spans="1:6" ht="12.75">
      <c r="A89" t="s">
        <v>88</v>
      </c>
      <c r="B89">
        <f>B29+(9/0.017)*(B15*B51+B30*B50)</f>
        <v>0.017902834006202017</v>
      </c>
      <c r="C89">
        <f>C29+(9/0.017)*(C15*C51+C30*C50)</f>
        <v>0.059895937980235084</v>
      </c>
      <c r="D89">
        <f>D29+(9/0.017)*(D15*D51+D30*D50)</f>
        <v>0.05290237322943903</v>
      </c>
      <c r="E89">
        <f>E29+(9/0.017)*(E15*E51+E30*E50)</f>
        <v>0.06760889794804953</v>
      </c>
      <c r="F89">
        <f>F29+(9/0.017)*(F15*F51+F30*F50)</f>
        <v>-0.08800679752577432</v>
      </c>
    </row>
    <row r="90" spans="1:6" ht="12.75">
      <c r="A90" t="s">
        <v>89</v>
      </c>
      <c r="B90">
        <f>B30+(10/0.017)*(B16*B51+B31*B50)</f>
        <v>0.1832103486873372</v>
      </c>
      <c r="C90">
        <f>C30+(10/0.017)*(C16*C51+C31*C50)</f>
        <v>0.11928122666193133</v>
      </c>
      <c r="D90">
        <f>D30+(10/0.017)*(D16*D51+D31*D50)</f>
        <v>0.15544399909882825</v>
      </c>
      <c r="E90">
        <f>E30+(10/0.017)*(E16*E51+E31*E50)</f>
        <v>-0.03429010644375465</v>
      </c>
      <c r="F90">
        <f>F30+(10/0.017)*(F16*F51+F31*F50)</f>
        <v>0.19592466981219384</v>
      </c>
    </row>
    <row r="91" spans="1:6" ht="12.75">
      <c r="A91" t="s">
        <v>90</v>
      </c>
      <c r="B91">
        <f>B31+(11/0.017)*(B17*B51+B32*B50)</f>
        <v>0.0061601283788843535</v>
      </c>
      <c r="C91">
        <f>C31+(11/0.017)*(C17*C51+C32*C50)</f>
        <v>-0.0006715853356498427</v>
      </c>
      <c r="D91">
        <f>D31+(11/0.017)*(D17*D51+D32*D50)</f>
        <v>0.01974271391661963</v>
      </c>
      <c r="E91">
        <f>E31+(11/0.017)*(E17*E51+E32*E50)</f>
        <v>0.00358887329854478</v>
      </c>
      <c r="F91">
        <f>F31+(11/0.017)*(F17*F51+F32*F50)</f>
        <v>-0.012107035282534585</v>
      </c>
    </row>
    <row r="92" spans="1:6" ht="12.75">
      <c r="A92" t="s">
        <v>91</v>
      </c>
      <c r="B92">
        <f>B32+(12/0.017)*(B18*B51+B33*B50)</f>
        <v>0.09309954198933418</v>
      </c>
      <c r="C92">
        <f>C32+(12/0.017)*(C18*C51+C33*C50)</f>
        <v>0.04051578539669029</v>
      </c>
      <c r="D92">
        <f>D32+(12/0.017)*(D18*D51+D33*D50)</f>
        <v>0.06877757682468198</v>
      </c>
      <c r="E92">
        <f>E32+(12/0.017)*(E18*E51+E33*E50)</f>
        <v>0.06500340651145106</v>
      </c>
      <c r="F92">
        <f>F32+(12/0.017)*(F18*F51+F33*F50)</f>
        <v>0.04629570359514739</v>
      </c>
    </row>
    <row r="93" spans="1:6" ht="12.75">
      <c r="A93" t="s">
        <v>92</v>
      </c>
      <c r="B93">
        <f>B33+(13/0.017)*(B19*B51+B34*B50)</f>
        <v>0.1328032494761904</v>
      </c>
      <c r="C93">
        <f>C33+(13/0.017)*(C19*C51+C34*C50)</f>
        <v>0.11555093464524786</v>
      </c>
      <c r="D93">
        <f>D33+(13/0.017)*(D19*D51+D34*D50)</f>
        <v>0.11412844175901886</v>
      </c>
      <c r="E93">
        <f>E33+(13/0.017)*(E19*E51+E34*E50)</f>
        <v>0.11275576876408112</v>
      </c>
      <c r="F93">
        <f>F33+(13/0.017)*(F19*F51+F34*F50)</f>
        <v>0.07654621074334908</v>
      </c>
    </row>
    <row r="94" spans="1:6" ht="12.75">
      <c r="A94" t="s">
        <v>93</v>
      </c>
      <c r="B94">
        <f>B34+(14/0.017)*(B20*B51+B35*B50)</f>
        <v>-0.0034333171047356767</v>
      </c>
      <c r="C94">
        <f>C34+(14/0.017)*(C20*C51+C35*C50)</f>
        <v>-0.001989052719081158</v>
      </c>
      <c r="D94">
        <f>D34+(14/0.017)*(D20*D51+D35*D50)</f>
        <v>0.004149914146957157</v>
      </c>
      <c r="E94">
        <f>E34+(14/0.017)*(E20*E51+E35*E50)</f>
        <v>-0.011464275646069976</v>
      </c>
      <c r="F94">
        <f>F34+(14/0.017)*(F20*F51+F35*F50)</f>
        <v>-0.03639707225862583</v>
      </c>
    </row>
    <row r="95" spans="1:6" ht="12.75">
      <c r="A95" t="s">
        <v>94</v>
      </c>
      <c r="B95" s="49">
        <f>B35</f>
        <v>-0.007278342</v>
      </c>
      <c r="C95" s="49">
        <f>C35</f>
        <v>0.0002152371</v>
      </c>
      <c r="D95" s="49">
        <f>D35</f>
        <v>-0.001203243</v>
      </c>
      <c r="E95" s="49">
        <f>E35</f>
        <v>-0.002492986</v>
      </c>
      <c r="F95" s="49">
        <f>F35</f>
        <v>0.008024276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-0.9702228617581309</v>
      </c>
      <c r="C103">
        <f>C63*10000/C62</f>
        <v>2.6180661424783485</v>
      </c>
      <c r="D103">
        <f>D63*10000/D62</f>
        <v>2.2013783639880646</v>
      </c>
      <c r="E103">
        <f>E63*10000/E62</f>
        <v>4.609780148419957</v>
      </c>
      <c r="F103">
        <f>F63*10000/F62</f>
        <v>-0.9945421996893838</v>
      </c>
      <c r="G103">
        <f>AVERAGE(C103:E103)</f>
        <v>3.143074884962123</v>
      </c>
      <c r="H103">
        <f>STDEV(C103:E103)</f>
        <v>1.2871773085231812</v>
      </c>
      <c r="I103">
        <f>(B103*B4+C103*C4+D103*D4+E103*E4+F103*F4)/SUM(B4:F4)</f>
        <v>1.9955793005625386</v>
      </c>
      <c r="K103">
        <f>(LN(H103)+LN(H123))/2-LN(K114*K115^3)</f>
        <v>-4.285230235553959</v>
      </c>
    </row>
    <row r="104" spans="1:11" ht="12.75">
      <c r="A104" t="s">
        <v>68</v>
      </c>
      <c r="B104">
        <f>B64*10000/B62</f>
        <v>0.8134360170982601</v>
      </c>
      <c r="C104">
        <f>C64*10000/C62</f>
        <v>0.9292134284588822</v>
      </c>
      <c r="D104">
        <f>D64*10000/D62</f>
        <v>1.5176494162152647</v>
      </c>
      <c r="E104">
        <f>E64*10000/E62</f>
        <v>0.8692249763434154</v>
      </c>
      <c r="F104">
        <f>F64*10000/F62</f>
        <v>-0.5303608908416941</v>
      </c>
      <c r="G104">
        <f>AVERAGE(C104:E104)</f>
        <v>1.1053626070058542</v>
      </c>
      <c r="H104">
        <f>STDEV(C104:E104)</f>
        <v>0.3583084751758738</v>
      </c>
      <c r="I104">
        <f>(B104*B4+C104*C4+D104*D4+E104*E4+F104*F4)/SUM(B4:F4)</f>
        <v>0.8449299971773209</v>
      </c>
      <c r="K104">
        <f>(LN(H104)+LN(H124))/2-LN(K114*K115^4)</f>
        <v>-4.4054059403938925</v>
      </c>
    </row>
    <row r="105" spans="1:11" ht="12.75">
      <c r="A105" t="s">
        <v>69</v>
      </c>
      <c r="B105">
        <f>B65*10000/B62</f>
        <v>0.02859452331810181</v>
      </c>
      <c r="C105">
        <f>C65*10000/C62</f>
        <v>-0.3832718000199178</v>
      </c>
      <c r="D105">
        <f>D65*10000/D62</f>
        <v>-0.1380844340301695</v>
      </c>
      <c r="E105">
        <f>E65*10000/E62</f>
        <v>-1.1947003301565078</v>
      </c>
      <c r="F105">
        <f>F65*10000/F62</f>
        <v>-0.8200442676683504</v>
      </c>
      <c r="G105">
        <f>AVERAGE(C105:E105)</f>
        <v>-0.5720188547355317</v>
      </c>
      <c r="H105">
        <f>STDEV(C105:E105)</f>
        <v>0.5530175186959093</v>
      </c>
      <c r="I105">
        <f>(B105*B4+C105*C4+D105*D4+E105*E4+F105*F4)/SUM(B4:F4)</f>
        <v>-0.5180951620262844</v>
      </c>
      <c r="K105">
        <f>(LN(H105)+LN(H125))/2-LN(K114*K115^5)</f>
        <v>-3.7727356881219962</v>
      </c>
    </row>
    <row r="106" spans="1:11" ht="12.75">
      <c r="A106" t="s">
        <v>70</v>
      </c>
      <c r="B106">
        <f>B66*10000/B62</f>
        <v>2.9072262962114572</v>
      </c>
      <c r="C106">
        <f>C66*10000/C62</f>
        <v>1.7704972184241918</v>
      </c>
      <c r="D106">
        <f>D66*10000/D62</f>
        <v>2.291802930240096</v>
      </c>
      <c r="E106">
        <f>E66*10000/E62</f>
        <v>1.761052844492339</v>
      </c>
      <c r="F106">
        <f>F66*10000/F62</f>
        <v>13.666357646476495</v>
      </c>
      <c r="G106">
        <f>AVERAGE(C106:E106)</f>
        <v>1.9411176643855423</v>
      </c>
      <c r="H106">
        <f>STDEV(C106:E106)</f>
        <v>0.30373905875825563</v>
      </c>
      <c r="I106">
        <f>(B106*B4+C106*C4+D106*D4+E106*E4+F106*F4)/SUM(B4:F4)</f>
        <v>3.6441409962879416</v>
      </c>
      <c r="K106">
        <f>(LN(H106)+LN(H126))/2-LN(K114*K115^6)</f>
        <v>-3.2269830493364022</v>
      </c>
    </row>
    <row r="107" spans="1:11" ht="12.75">
      <c r="A107" t="s">
        <v>71</v>
      </c>
      <c r="B107">
        <f>B67*10000/B62</f>
        <v>-0.12051046561814262</v>
      </c>
      <c r="C107">
        <f>C67*10000/C62</f>
        <v>0.23326327022281843</v>
      </c>
      <c r="D107">
        <f>D67*10000/D62</f>
        <v>0.1816534658050839</v>
      </c>
      <c r="E107">
        <f>E67*10000/E62</f>
        <v>0.23850978664745479</v>
      </c>
      <c r="F107">
        <f>F67*10000/F62</f>
        <v>0.22885158160433988</v>
      </c>
      <c r="G107">
        <f>AVERAGE(C107:E107)</f>
        <v>0.21780884089178573</v>
      </c>
      <c r="H107">
        <f>STDEV(C107:E107)</f>
        <v>0.031421168730547844</v>
      </c>
      <c r="I107">
        <f>(B107*B4+C107*C4+D107*D4+E107*E4+F107*F4)/SUM(B4:F4)</f>
        <v>0.17027020824747707</v>
      </c>
      <c r="K107">
        <f>(LN(H107)+LN(H127))/2-LN(K114*K115^7)</f>
        <v>-4.124427826151809</v>
      </c>
    </row>
    <row r="108" spans="1:9" ht="12.75">
      <c r="A108" t="s">
        <v>72</v>
      </c>
      <c r="B108">
        <f>B68*10000/B62</f>
        <v>0.06158859071342747</v>
      </c>
      <c r="C108">
        <f>C68*10000/C62</f>
        <v>0.0013130899166791399</v>
      </c>
      <c r="D108">
        <f>D68*10000/D62</f>
        <v>0.19313543542748987</v>
      </c>
      <c r="E108">
        <f>E68*10000/E62</f>
        <v>0.23091953365369292</v>
      </c>
      <c r="F108">
        <f>F68*10000/F62</f>
        <v>0.08024846268633261</v>
      </c>
      <c r="G108">
        <f>AVERAGE(C108:E108)</f>
        <v>0.1417893529992873</v>
      </c>
      <c r="H108">
        <f>STDEV(C108:E108)</f>
        <v>0.12311415388545889</v>
      </c>
      <c r="I108">
        <f>(B108*B4+C108*C4+D108*D4+E108*E4+F108*F4)/SUM(B4:F4)</f>
        <v>0.12194080259434543</v>
      </c>
    </row>
    <row r="109" spans="1:9" ht="12.75">
      <c r="A109" t="s">
        <v>73</v>
      </c>
      <c r="B109">
        <f>B69*10000/B62</f>
        <v>-0.040601941409274804</v>
      </c>
      <c r="C109">
        <f>C69*10000/C62</f>
        <v>0.0705404880994552</v>
      </c>
      <c r="D109">
        <f>D69*10000/D62</f>
        <v>0.005328757047589947</v>
      </c>
      <c r="E109">
        <f>E69*10000/E62</f>
        <v>-0.1027707518440835</v>
      </c>
      <c r="F109">
        <f>F69*10000/F62</f>
        <v>0.07327301749715902</v>
      </c>
      <c r="G109">
        <f>AVERAGE(C109:E109)</f>
        <v>-0.008967168899012784</v>
      </c>
      <c r="H109">
        <f>STDEV(C109:E109)</f>
        <v>0.08753557332133477</v>
      </c>
      <c r="I109">
        <f>(B109*B4+C109*C4+D109*D4+E109*E4+F109*F4)/SUM(B4:F4)</f>
        <v>-0.0025786255748524085</v>
      </c>
    </row>
    <row r="110" spans="1:11" ht="12.75">
      <c r="A110" t="s">
        <v>74</v>
      </c>
      <c r="B110">
        <f>B70*10000/B62</f>
        <v>-0.27266101595295905</v>
      </c>
      <c r="C110">
        <f>C70*10000/C62</f>
        <v>-0.039733502828729284</v>
      </c>
      <c r="D110">
        <f>D70*10000/D62</f>
        <v>-0.11164825384107833</v>
      </c>
      <c r="E110">
        <f>E70*10000/E62</f>
        <v>-0.12834833592478315</v>
      </c>
      <c r="F110">
        <f>F70*10000/F62</f>
        <v>-0.3564575896847968</v>
      </c>
      <c r="G110">
        <f>AVERAGE(C110:E110)</f>
        <v>-0.09324336419819694</v>
      </c>
      <c r="H110">
        <f>STDEV(C110:E110)</f>
        <v>0.04708717588935813</v>
      </c>
      <c r="I110">
        <f>(B110*B4+C110*C4+D110*D4+E110*E4+F110*F4)/SUM(B4:F4)</f>
        <v>-0.15431869856608865</v>
      </c>
      <c r="K110">
        <f>EXP(AVERAGE(K103:K107))</f>
        <v>0.01900683651582867</v>
      </c>
    </row>
    <row r="111" spans="1:9" ht="12.75">
      <c r="A111" t="s">
        <v>75</v>
      </c>
      <c r="B111">
        <f>B71*10000/B62</f>
        <v>-0.05951348842668688</v>
      </c>
      <c r="C111">
        <f>C71*10000/C62</f>
        <v>-0.012979087483060188</v>
      </c>
      <c r="D111">
        <f>D71*10000/D62</f>
        <v>-0.010292227226935815</v>
      </c>
      <c r="E111">
        <f>E71*10000/E62</f>
        <v>-0.019692312945886015</v>
      </c>
      <c r="F111">
        <f>F71*10000/F62</f>
        <v>0.005312131695024658</v>
      </c>
      <c r="G111">
        <f>AVERAGE(C111:E111)</f>
        <v>-0.01432120921862734</v>
      </c>
      <c r="H111">
        <f>STDEV(C111:E111)</f>
        <v>0.004841628955807561</v>
      </c>
      <c r="I111">
        <f>(B111*B4+C111*C4+D111*D4+E111*E4+F111*F4)/SUM(B4:F4)</f>
        <v>-0.018251871789024446</v>
      </c>
    </row>
    <row r="112" spans="1:9" ht="12.75">
      <c r="A112" t="s">
        <v>76</v>
      </c>
      <c r="B112">
        <f>B72*10000/B62</f>
        <v>-0.03911579204019332</v>
      </c>
      <c r="C112">
        <f>C72*10000/C62</f>
        <v>-0.03690099844641587</v>
      </c>
      <c r="D112">
        <f>D72*10000/D62</f>
        <v>-0.0492646005997297</v>
      </c>
      <c r="E112">
        <f>E72*10000/E62</f>
        <v>-0.024562381847957327</v>
      </c>
      <c r="F112">
        <f>F72*10000/F62</f>
        <v>-0.05691776710712406</v>
      </c>
      <c r="G112">
        <f>AVERAGE(C112:E112)</f>
        <v>-0.036909326964700964</v>
      </c>
      <c r="H112">
        <f>STDEV(C112:E112)</f>
        <v>0.012351111481897761</v>
      </c>
      <c r="I112">
        <f>(B112*B4+C112*C4+D112*D4+E112*E4+F112*F4)/SUM(B4:F4)</f>
        <v>-0.0398947950180073</v>
      </c>
    </row>
    <row r="113" spans="1:9" ht="12.75">
      <c r="A113" t="s">
        <v>77</v>
      </c>
      <c r="B113">
        <f>B73*10000/B62</f>
        <v>0.04415364292000334</v>
      </c>
      <c r="C113">
        <f>C73*10000/C62</f>
        <v>0.02727673225399813</v>
      </c>
      <c r="D113">
        <f>D73*10000/D62</f>
        <v>0.035727075440924176</v>
      </c>
      <c r="E113">
        <f>E73*10000/E62</f>
        <v>0.036179885546134785</v>
      </c>
      <c r="F113">
        <f>F73*10000/F62</f>
        <v>-0.01897931165686184</v>
      </c>
      <c r="G113">
        <f>AVERAGE(C113:E113)</f>
        <v>0.03306123108035237</v>
      </c>
      <c r="H113">
        <f>STDEV(C113:E113)</f>
        <v>0.005014636502471049</v>
      </c>
      <c r="I113">
        <f>(B113*B4+C113*C4+D113*D4+E113*E4+F113*F4)/SUM(B4:F4)</f>
        <v>0.027729643672116024</v>
      </c>
    </row>
    <row r="114" spans="1:11" ht="12.75">
      <c r="A114" t="s">
        <v>78</v>
      </c>
      <c r="B114">
        <f>B74*10000/B62</f>
        <v>-0.2213471955573322</v>
      </c>
      <c r="C114">
        <f>C74*10000/C62</f>
        <v>-0.20291287988355208</v>
      </c>
      <c r="D114">
        <f>D74*10000/D62</f>
        <v>-0.19544414850553318</v>
      </c>
      <c r="E114">
        <f>E74*10000/E62</f>
        <v>-0.19190627238046884</v>
      </c>
      <c r="F114">
        <f>F74*10000/F62</f>
        <v>-0.13725865770678833</v>
      </c>
      <c r="G114">
        <f>AVERAGE(C114:E114)</f>
        <v>-0.19675443358985137</v>
      </c>
      <c r="H114">
        <f>STDEV(C114:E114)</f>
        <v>0.00561907353870345</v>
      </c>
      <c r="I114">
        <f>(B114*B4+C114*C4+D114*D4+E114*E4+F114*F4)/SUM(B4:F4)</f>
        <v>-0.1923870066950228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-0.0011838788163064658</v>
      </c>
      <c r="C115">
        <f>C75*10000/C62</f>
        <v>0.0024765979450176775</v>
      </c>
      <c r="D115">
        <f>D75*10000/D62</f>
        <v>0.0038560568896797475</v>
      </c>
      <c r="E115">
        <f>E75*10000/E62</f>
        <v>0.005905473236987214</v>
      </c>
      <c r="F115">
        <f>F75*10000/F62</f>
        <v>0.004984973733143228</v>
      </c>
      <c r="G115">
        <f>AVERAGE(C115:E115)</f>
        <v>0.004079376023894879</v>
      </c>
      <c r="H115">
        <f>STDEV(C115:E115)</f>
        <v>0.001725311571499404</v>
      </c>
      <c r="I115">
        <f>(B115*B4+C115*C4+D115*D4+E115*E4+F115*F4)/SUM(B4:F4)</f>
        <v>0.0034373604764522474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39.504720595790346</v>
      </c>
      <c r="C122">
        <f>C82*10000/C62</f>
        <v>31.204956130029064</v>
      </c>
      <c r="D122">
        <f>D82*10000/D62</f>
        <v>-3.738446480967344</v>
      </c>
      <c r="E122">
        <f>E82*10000/E62</f>
        <v>-24.297084656764813</v>
      </c>
      <c r="F122">
        <f>F82*10000/F62</f>
        <v>-45.733312300463766</v>
      </c>
      <c r="G122">
        <f>AVERAGE(C122:E122)</f>
        <v>1.0564749974323024</v>
      </c>
      <c r="H122">
        <f>STDEV(C122:E122)</f>
        <v>28.059981946942635</v>
      </c>
      <c r="I122">
        <f>(B122*B4+C122*C4+D122*D4+E122*E4+F122*F4)/SUM(B4:F4)</f>
        <v>0.3938730035057054</v>
      </c>
    </row>
    <row r="123" spans="1:9" ht="12.75">
      <c r="A123" t="s">
        <v>82</v>
      </c>
      <c r="B123">
        <f>B83*10000/B62</f>
        <v>2.0144030449671035</v>
      </c>
      <c r="C123">
        <f>C83*10000/C62</f>
        <v>0.8718966666595815</v>
      </c>
      <c r="D123">
        <f>D83*10000/D62</f>
        <v>1.3572083452132269</v>
      </c>
      <c r="E123">
        <f>E83*10000/E62</f>
        <v>0.6911277950320869</v>
      </c>
      <c r="F123">
        <f>F83*10000/F62</f>
        <v>6.866909807445134</v>
      </c>
      <c r="G123">
        <f>AVERAGE(C123:E123)</f>
        <v>0.9734109356349651</v>
      </c>
      <c r="H123">
        <f>STDEV(C123:E123)</f>
        <v>0.3444483777529042</v>
      </c>
      <c r="I123">
        <f>(B123*B4+C123*C4+D123*D4+E123*E4+F123*F4)/SUM(B4:F4)</f>
        <v>1.9098471660770187</v>
      </c>
    </row>
    <row r="124" spans="1:9" ht="12.75">
      <c r="A124" t="s">
        <v>83</v>
      </c>
      <c r="B124">
        <f>B84*10000/B62</f>
        <v>-0.8530378974176325</v>
      </c>
      <c r="C124">
        <f>C84*10000/C62</f>
        <v>2.0030405586420246</v>
      </c>
      <c r="D124">
        <f>D84*10000/D62</f>
        <v>2.360029487422926</v>
      </c>
      <c r="E124">
        <f>E84*10000/E62</f>
        <v>2.595294728506779</v>
      </c>
      <c r="F124">
        <f>F84*10000/F62</f>
        <v>2.8781735884822828</v>
      </c>
      <c r="G124">
        <f>AVERAGE(C124:E124)</f>
        <v>2.319454924857243</v>
      </c>
      <c r="H124">
        <f>STDEV(C124:E124)</f>
        <v>0.2982045804076385</v>
      </c>
      <c r="I124">
        <f>(B124*B4+C124*C4+D124*D4+E124*E4+F124*F4)/SUM(B4:F4)</f>
        <v>1.93424684944329</v>
      </c>
    </row>
    <row r="125" spans="1:9" ht="12.75">
      <c r="A125" t="s">
        <v>84</v>
      </c>
      <c r="B125">
        <f>B85*10000/B62</f>
        <v>-0.23965340830426204</v>
      </c>
      <c r="C125">
        <f>C85*10000/C62</f>
        <v>0.23834036544569637</v>
      </c>
      <c r="D125">
        <f>D85*10000/D62</f>
        <v>0.4730589586226842</v>
      </c>
      <c r="E125">
        <f>E85*10000/E62</f>
        <v>0.05433692770849859</v>
      </c>
      <c r="F125">
        <f>F85*10000/F62</f>
        <v>-1.551834151968102</v>
      </c>
      <c r="G125">
        <f>AVERAGE(C125:E125)</f>
        <v>0.2552454172589597</v>
      </c>
      <c r="H125">
        <f>STDEV(C125:E125)</f>
        <v>0.20987227157447905</v>
      </c>
      <c r="I125">
        <f>(B125*B4+C125*C4+D125*D4+E125*E4+F125*F4)/SUM(B4:F4)</f>
        <v>-0.05739339845402226</v>
      </c>
    </row>
    <row r="126" spans="1:9" ht="12.75">
      <c r="A126" t="s">
        <v>85</v>
      </c>
      <c r="B126">
        <f>B86*10000/B62</f>
        <v>0.16899094614587604</v>
      </c>
      <c r="C126">
        <f>C86*10000/C62</f>
        <v>0.5425615127788248</v>
      </c>
      <c r="D126">
        <f>D86*10000/D62</f>
        <v>1.1751626267982305</v>
      </c>
      <c r="E126">
        <f>E86*10000/E62</f>
        <v>0.6040686679376851</v>
      </c>
      <c r="F126">
        <f>F86*10000/F62</f>
        <v>1.4875689608669374</v>
      </c>
      <c r="G126">
        <f>AVERAGE(C126:E126)</f>
        <v>0.7739309358382468</v>
      </c>
      <c r="H126">
        <f>STDEV(C126:E126)</f>
        <v>0.34883511134472983</v>
      </c>
      <c r="I126">
        <f>(B126*B4+C126*C4+D126*D4+E126*E4+F126*F4)/SUM(B4:F4)</f>
        <v>0.7813398912930977</v>
      </c>
    </row>
    <row r="127" spans="1:9" ht="12.75">
      <c r="A127" t="s">
        <v>86</v>
      </c>
      <c r="B127">
        <f>B87*10000/B62</f>
        <v>0.17266242235145557</v>
      </c>
      <c r="C127">
        <f>C87*10000/C62</f>
        <v>0.1667840482598332</v>
      </c>
      <c r="D127">
        <f>D87*10000/D62</f>
        <v>0.36328080240259464</v>
      </c>
      <c r="E127">
        <f>E87*10000/E62</f>
        <v>0.021129974115219517</v>
      </c>
      <c r="F127">
        <f>F87*10000/F62</f>
        <v>0.21642697098651736</v>
      </c>
      <c r="G127">
        <f>AVERAGE(C127:E127)</f>
        <v>0.18373160825921578</v>
      </c>
      <c r="H127">
        <f>STDEV(C127:E127)</f>
        <v>0.1717038501807217</v>
      </c>
      <c r="I127">
        <f>(B127*B4+C127*C4+D127*D4+E127*E4+F127*F4)/SUM(B4:F4)</f>
        <v>0.186461407652512</v>
      </c>
    </row>
    <row r="128" spans="1:9" ht="12.75">
      <c r="A128" t="s">
        <v>87</v>
      </c>
      <c r="B128">
        <f>B88*10000/B62</f>
        <v>0.26756009050930774</v>
      </c>
      <c r="C128">
        <f>C88*10000/C62</f>
        <v>0.532719382778767</v>
      </c>
      <c r="D128">
        <f>D88*10000/D62</f>
        <v>0.4650535318635372</v>
      </c>
      <c r="E128">
        <f>E88*10000/E62</f>
        <v>0.4328834891299759</v>
      </c>
      <c r="F128">
        <f>F88*10000/F62</f>
        <v>0.3169141652314954</v>
      </c>
      <c r="G128">
        <f>AVERAGE(C128:E128)</f>
        <v>0.4768854679240933</v>
      </c>
      <c r="H128">
        <f>STDEV(C128:E128)</f>
        <v>0.050958781857192555</v>
      </c>
      <c r="I128">
        <f>(B128*B4+C128*C4+D128*D4+E128*E4+F128*F4)/SUM(B4:F4)</f>
        <v>0.425239934699404</v>
      </c>
    </row>
    <row r="129" spans="1:9" ht="12.75">
      <c r="A129" t="s">
        <v>88</v>
      </c>
      <c r="B129">
        <f>B89*10000/B62</f>
        <v>0.017902982451431352</v>
      </c>
      <c r="C129">
        <f>C89*10000/C62</f>
        <v>0.05989651709044692</v>
      </c>
      <c r="D129">
        <f>D89*10000/D62</f>
        <v>0.05290238543521874</v>
      </c>
      <c r="E129">
        <f>E89*10000/E62</f>
        <v>0.06760860300110223</v>
      </c>
      <c r="F129">
        <f>F89*10000/F62</f>
        <v>-0.08800859360160893</v>
      </c>
      <c r="G129">
        <f>AVERAGE(C129:E129)</f>
        <v>0.06013583517558929</v>
      </c>
      <c r="H129">
        <f>STDEV(C129:E129)</f>
        <v>0.0073560290669071795</v>
      </c>
      <c r="I129">
        <f>(B129*B4+C129*C4+D129*D4+E129*E4+F129*F4)/SUM(B4:F4)</f>
        <v>0.034268393359087386</v>
      </c>
    </row>
    <row r="130" spans="1:9" ht="12.75">
      <c r="A130" t="s">
        <v>89</v>
      </c>
      <c r="B130">
        <f>B90*10000/B62</f>
        <v>0.1832118678156617</v>
      </c>
      <c r="C130">
        <f>C90*10000/C62</f>
        <v>0.11928237994508822</v>
      </c>
      <c r="D130">
        <f>D90*10000/D62</f>
        <v>0.1554440349632913</v>
      </c>
      <c r="E130">
        <f>E90*10000/E62</f>
        <v>-0.03428995685157781</v>
      </c>
      <c r="F130">
        <f>F90*10000/F62</f>
        <v>0.19592866831656788</v>
      </c>
      <c r="G130">
        <f>AVERAGE(C130:E130)</f>
        <v>0.0801454860189339</v>
      </c>
      <c r="H130">
        <f>STDEV(C130:E130)</f>
        <v>0.10073985935140813</v>
      </c>
      <c r="I130">
        <f>(B130*B4+C130*C4+D130*D4+E130*E4+F130*F4)/SUM(B4:F4)</f>
        <v>0.11050891523452953</v>
      </c>
    </row>
    <row r="131" spans="1:9" ht="12.75">
      <c r="A131" t="s">
        <v>90</v>
      </c>
      <c r="B131">
        <f>B91*10000/B62</f>
        <v>0.006160179456924268</v>
      </c>
      <c r="C131">
        <f>C91*10000/C62</f>
        <v>-0.0006715918289436971</v>
      </c>
      <c r="D131">
        <f>D91*10000/D62</f>
        <v>0.01974271847171238</v>
      </c>
      <c r="E131">
        <f>E91*10000/E62</f>
        <v>0.003588857641918866</v>
      </c>
      <c r="F131">
        <f>F91*10000/F62</f>
        <v>-0.012107282367465647</v>
      </c>
      <c r="G131">
        <f>AVERAGE(C131:E131)</f>
        <v>0.00755332809489585</v>
      </c>
      <c r="H131">
        <f>STDEV(C131:E131)</f>
        <v>0.010769112579143366</v>
      </c>
      <c r="I131">
        <f>(B131*B4+C131*C4+D131*D4+E131*E4+F131*F4)/SUM(B4:F4)</f>
        <v>0.004727875649354377</v>
      </c>
    </row>
    <row r="132" spans="1:9" ht="12.75">
      <c r="A132" t="s">
        <v>91</v>
      </c>
      <c r="B132">
        <f>B92*10000/B62</f>
        <v>0.09310031394436974</v>
      </c>
      <c r="C132">
        <f>C92*10000/C62</f>
        <v>0.040516177127846935</v>
      </c>
      <c r="D132">
        <f>D92*10000/D62</f>
        <v>0.06877759269323191</v>
      </c>
      <c r="E132">
        <f>E92*10000/E62</f>
        <v>0.06500312293108079</v>
      </c>
      <c r="F132">
        <f>F92*10000/F62</f>
        <v>0.04629664841528414</v>
      </c>
      <c r="G132">
        <f>AVERAGE(C132:E132)</f>
        <v>0.058098964250719885</v>
      </c>
      <c r="H132">
        <f>STDEV(C132:E132)</f>
        <v>0.015343645517038915</v>
      </c>
      <c r="I132">
        <f>(B132*B4+C132*C4+D132*D4+E132*E4+F132*F4)/SUM(B4:F4)</f>
        <v>0.06159312710607769</v>
      </c>
    </row>
    <row r="133" spans="1:9" ht="12.75">
      <c r="A133" t="s">
        <v>92</v>
      </c>
      <c r="B133">
        <f>B93*10000/B62</f>
        <v>0.132804350643124</v>
      </c>
      <c r="C133">
        <f>C93*10000/C62</f>
        <v>0.11555205186168183</v>
      </c>
      <c r="D133">
        <f>D93*10000/D62</f>
        <v>0.11412846809104393</v>
      </c>
      <c r="E133">
        <f>E93*10000/E62</f>
        <v>0.11275527686181981</v>
      </c>
      <c r="F133">
        <f>F93*10000/F62</f>
        <v>0.07654777292721683</v>
      </c>
      <c r="G133">
        <f>AVERAGE(C133:E133)</f>
        <v>0.11414526560484851</v>
      </c>
      <c r="H133">
        <f>STDEV(C133:E133)</f>
        <v>0.0013984631626601366</v>
      </c>
      <c r="I133">
        <f>(B133*B4+C133*C4+D133*D4+E133*E4+F133*F4)/SUM(B4:F4)</f>
        <v>0.11183666980123033</v>
      </c>
    </row>
    <row r="134" spans="1:9" ht="12.75">
      <c r="A134" t="s">
        <v>93</v>
      </c>
      <c r="B134">
        <f>B94*10000/B62</f>
        <v>-0.0034333455728287627</v>
      </c>
      <c r="C134">
        <f>C94*10000/C62</f>
        <v>-0.0019890719504477637</v>
      </c>
      <c r="D134">
        <f>D94*10000/D62</f>
        <v>0.004149915104436657</v>
      </c>
      <c r="E134">
        <f>E94*10000/E62</f>
        <v>-0.011464225632636727</v>
      </c>
      <c r="F134">
        <f>F94*10000/F62</f>
        <v>-0.036397815063770114</v>
      </c>
      <c r="G134">
        <f>AVERAGE(C134:E134)</f>
        <v>-0.0031011274928826114</v>
      </c>
      <c r="H134">
        <f>STDEV(C134:E134)</f>
        <v>0.007866247414515937</v>
      </c>
      <c r="I134">
        <f>(B134*B4+C134*C4+D134*D4+E134*E4+F134*F4)/SUM(B4:F4)</f>
        <v>-0.007588894611077508</v>
      </c>
    </row>
    <row r="135" spans="1:9" ht="12.75">
      <c r="A135" t="s">
        <v>94</v>
      </c>
      <c r="B135">
        <f>B95*10000/B62</f>
        <v>-0.0072784023499505735</v>
      </c>
      <c r="C135">
        <f>C95*10000/C62</f>
        <v>0.00021523918104266796</v>
      </c>
      <c r="D135">
        <f>D95*10000/D62</f>
        <v>-0.0012032432776155038</v>
      </c>
      <c r="E135">
        <f>E95*10000/E62</f>
        <v>-0.0024929751242331612</v>
      </c>
      <c r="F135">
        <f>F95*10000/F62</f>
        <v>0.008024439762443573</v>
      </c>
      <c r="G135">
        <f>AVERAGE(C135:E135)</f>
        <v>-0.0011603264069353324</v>
      </c>
      <c r="H135">
        <f>STDEV(C135:E135)</f>
        <v>0.0013546171319479517</v>
      </c>
      <c r="I135">
        <f>(B135*B4+C135*C4+D135*D4+E135*E4+F135*F4)/SUM(B4:F4)</f>
        <v>-0.0008221221651706394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2005-03-07T07:55:28Z</cp:lastPrinted>
  <dcterms:created xsi:type="dcterms:W3CDTF">2005-03-07T07:55:28Z</dcterms:created>
  <dcterms:modified xsi:type="dcterms:W3CDTF">2005-03-07T09:04:11Z</dcterms:modified>
  <cp:category/>
  <cp:version/>
  <cp:contentType/>
  <cp:contentStatus/>
</cp:coreProperties>
</file>