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<sst xmlns="http://schemas.openxmlformats.org/spreadsheetml/2006/main" count="204" uniqueCount="98">
  <si>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09/03/2005       15:23:35</t>
  </si>
  <si>
    <t>LISSNER</t>
  </si>
  <si>
    <t>HCMQAP511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</si>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</sst>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845766"/>
        <c:axId val="958711"/>
      </c:lineChart>
      <c:catAx>
        <c:axId val="448457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</v>
      </c>
      <c r="C4" s="12">
        <v>-0.003763</v>
      </c>
      <c r="D4" s="12">
        <v>-0.003761</v>
      </c>
      <c r="E4" s="12">
        <v>-0.003759</v>
      </c>
      <c r="F4" s="24">
        <v>-0.002083</v>
      </c>
      <c r="G4" s="34">
        <v>-0.011726</v>
      </c>
    </row>
    <row r="5" spans="1:7" ht="12.75" thickBot="1">
      <c r="A5" s="44" t="s">
        <v>13</v>
      </c>
      <c r="B5" s="45">
        <v>3.877038</v>
      </c>
      <c r="C5" s="46">
        <v>2.023622</v>
      </c>
      <c r="D5" s="46">
        <v>0.079213</v>
      </c>
      <c r="E5" s="46">
        <v>-1.89913</v>
      </c>
      <c r="F5" s="47">
        <v>-4.617472</v>
      </c>
      <c r="G5" s="48">
        <v>5.339431</v>
      </c>
    </row>
    <row r="6" spans="1:7" ht="12.75" thickTop="1">
      <c r="A6" s="6" t="s">
        <v>14</v>
      </c>
      <c r="B6" s="39">
        <v>9.593297</v>
      </c>
      <c r="C6" s="40">
        <v>164.7841</v>
      </c>
      <c r="D6" s="40">
        <v>-20.55792</v>
      </c>
      <c r="E6" s="40">
        <v>-41.39856</v>
      </c>
      <c r="F6" s="41">
        <v>-196.2862</v>
      </c>
      <c r="G6" s="42">
        <v>0.005150195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1.670895</v>
      </c>
      <c r="C8" s="13">
        <v>-0.7510265</v>
      </c>
      <c r="D8" s="13">
        <v>-0.4808559</v>
      </c>
      <c r="E8" s="13">
        <v>-0.8059177</v>
      </c>
      <c r="F8" s="25">
        <v>-4.380279</v>
      </c>
      <c r="G8" s="35">
        <v>-0.8310524</v>
      </c>
    </row>
    <row r="9" spans="1:7" ht="12">
      <c r="A9" s="20" t="s">
        <v>17</v>
      </c>
      <c r="B9" s="29">
        <v>-0.798471</v>
      </c>
      <c r="C9" s="13">
        <v>-0.01450896</v>
      </c>
      <c r="D9" s="13">
        <v>-0.06186234</v>
      </c>
      <c r="E9" s="13">
        <v>-0.05208561</v>
      </c>
      <c r="F9" s="25">
        <v>-1.391873</v>
      </c>
      <c r="G9" s="35">
        <v>-0.3322391</v>
      </c>
    </row>
    <row r="10" spans="1:7" ht="12">
      <c r="A10" s="20" t="s">
        <v>18</v>
      </c>
      <c r="B10" s="29">
        <v>-0.2574702</v>
      </c>
      <c r="C10" s="13">
        <v>0.6066841</v>
      </c>
      <c r="D10" s="13">
        <v>0.2232206</v>
      </c>
      <c r="E10" s="13">
        <v>0.3891942</v>
      </c>
      <c r="F10" s="25">
        <v>-1.074741</v>
      </c>
      <c r="G10" s="35">
        <v>0.1127356</v>
      </c>
    </row>
    <row r="11" spans="1:7" ht="12">
      <c r="A11" s="21" t="s">
        <v>19</v>
      </c>
      <c r="B11" s="31">
        <v>1.711108</v>
      </c>
      <c r="C11" s="15">
        <v>1.144417</v>
      </c>
      <c r="D11" s="15">
        <v>1.655838</v>
      </c>
      <c r="E11" s="15">
        <v>1.417176</v>
      </c>
      <c r="F11" s="27">
        <v>14.00818</v>
      </c>
      <c r="G11" s="37">
        <v>3.12876</v>
      </c>
    </row>
    <row r="12" spans="1:7" ht="12">
      <c r="A12" s="20" t="s">
        <v>20</v>
      </c>
      <c r="B12" s="29">
        <v>0.07378604</v>
      </c>
      <c r="C12" s="13">
        <v>-0.2265423</v>
      </c>
      <c r="D12" s="13">
        <v>0.03147596</v>
      </c>
      <c r="E12" s="13">
        <v>0.1102137</v>
      </c>
      <c r="F12" s="25">
        <v>-0.4079966</v>
      </c>
      <c r="G12" s="35">
        <v>-0.06408467</v>
      </c>
    </row>
    <row r="13" spans="1:7" ht="12">
      <c r="A13" s="20" t="s">
        <v>21</v>
      </c>
      <c r="B13" s="29">
        <v>-0.09836435</v>
      </c>
      <c r="C13" s="13">
        <v>0.03106849</v>
      </c>
      <c r="D13" s="13">
        <v>-0.08234078</v>
      </c>
      <c r="E13" s="13">
        <v>0.0388775</v>
      </c>
      <c r="F13" s="25">
        <v>-0.1869051</v>
      </c>
      <c r="G13" s="35">
        <v>-0.0421645</v>
      </c>
    </row>
    <row r="14" spans="1:7" ht="12">
      <c r="A14" s="20" t="s">
        <v>22</v>
      </c>
      <c r="B14" s="29">
        <v>-0.1212983</v>
      </c>
      <c r="C14" s="13">
        <v>-0.05172966</v>
      </c>
      <c r="D14" s="13">
        <v>0.0276767</v>
      </c>
      <c r="E14" s="13">
        <v>0.04394761</v>
      </c>
      <c r="F14" s="25">
        <v>0.2817161</v>
      </c>
      <c r="G14" s="35">
        <v>0.0246887</v>
      </c>
    </row>
    <row r="15" spans="1:7" ht="12">
      <c r="A15" s="21" t="s">
        <v>23</v>
      </c>
      <c r="B15" s="31">
        <v>-0.2849197</v>
      </c>
      <c r="C15" s="15">
        <v>-0.08020752</v>
      </c>
      <c r="D15" s="15">
        <v>0.003210915</v>
      </c>
      <c r="E15" s="15">
        <v>-0.08522408</v>
      </c>
      <c r="F15" s="27">
        <v>-0.3781766</v>
      </c>
      <c r="G15" s="37">
        <v>-0.1307594</v>
      </c>
    </row>
    <row r="16" spans="1:7" ht="12">
      <c r="A16" s="20" t="s">
        <v>24</v>
      </c>
      <c r="B16" s="29">
        <v>0.009857885</v>
      </c>
      <c r="C16" s="13">
        <v>-0.02757826</v>
      </c>
      <c r="D16" s="13">
        <v>-0.008600351</v>
      </c>
      <c r="E16" s="13">
        <v>-0.003181345</v>
      </c>
      <c r="F16" s="25">
        <v>-0.04190952</v>
      </c>
      <c r="G16" s="35">
        <v>-0.0136221</v>
      </c>
    </row>
    <row r="17" spans="1:7" ht="12">
      <c r="A17" s="20" t="s">
        <v>25</v>
      </c>
      <c r="B17" s="29">
        <v>-0.04132867</v>
      </c>
      <c r="C17" s="13">
        <v>-0.05105134</v>
      </c>
      <c r="D17" s="13">
        <v>-0.05472069</v>
      </c>
      <c r="E17" s="13">
        <v>-0.0499224</v>
      </c>
      <c r="F17" s="25">
        <v>-0.03035358</v>
      </c>
      <c r="G17" s="35">
        <v>-0.04749573</v>
      </c>
    </row>
    <row r="18" spans="1:7" ht="12">
      <c r="A18" s="20" t="s">
        <v>26</v>
      </c>
      <c r="B18" s="29">
        <v>0.02688485</v>
      </c>
      <c r="C18" s="13">
        <v>-0.01582451</v>
      </c>
      <c r="D18" s="13">
        <v>0.03586835</v>
      </c>
      <c r="E18" s="13">
        <v>0.04019148</v>
      </c>
      <c r="F18" s="25">
        <v>0.0329414</v>
      </c>
      <c r="G18" s="35">
        <v>0.02276893</v>
      </c>
    </row>
    <row r="19" spans="1:7" ht="12">
      <c r="A19" s="21" t="s">
        <v>27</v>
      </c>
      <c r="B19" s="31">
        <v>-0.2137959</v>
      </c>
      <c r="C19" s="15">
        <v>-0.201863</v>
      </c>
      <c r="D19" s="15">
        <v>-0.2227498</v>
      </c>
      <c r="E19" s="15">
        <v>-0.2032063</v>
      </c>
      <c r="F19" s="27">
        <v>-0.1537926</v>
      </c>
      <c r="G19" s="37">
        <v>-0.2025391</v>
      </c>
    </row>
    <row r="20" spans="1:7" ht="12.75" thickBot="1">
      <c r="A20" s="44" t="s">
        <v>28</v>
      </c>
      <c r="B20" s="45">
        <v>-0.002979953</v>
      </c>
      <c r="C20" s="46">
        <v>-0.001996746</v>
      </c>
      <c r="D20" s="46">
        <v>-0.000837141</v>
      </c>
      <c r="E20" s="46">
        <v>-0.001705179</v>
      </c>
      <c r="F20" s="47">
        <v>-0.01175331</v>
      </c>
      <c r="G20" s="48">
        <v>-0.003089913</v>
      </c>
    </row>
    <row r="21" spans="1:7" ht="12.75" thickTop="1">
      <c r="A21" s="6" t="s">
        <v>29</v>
      </c>
      <c r="B21" s="39">
        <v>-80.00014</v>
      </c>
      <c r="C21" s="40">
        <v>131.801</v>
      </c>
      <c r="D21" s="40">
        <v>31.07743</v>
      </c>
      <c r="E21" s="40">
        <v>-29.88486</v>
      </c>
      <c r="F21" s="41">
        <v>-152.9956</v>
      </c>
      <c r="G21" s="43">
        <v>0.01527822</v>
      </c>
    </row>
    <row r="22" spans="1:7" ht="12">
      <c r="A22" s="20" t="s">
        <v>30</v>
      </c>
      <c r="B22" s="29">
        <v>77.54231</v>
      </c>
      <c r="C22" s="13">
        <v>40.47266</v>
      </c>
      <c r="D22" s="13">
        <v>1.584267</v>
      </c>
      <c r="E22" s="13">
        <v>-37.98278</v>
      </c>
      <c r="F22" s="25">
        <v>-92.35207</v>
      </c>
      <c r="G22" s="36">
        <v>0</v>
      </c>
    </row>
    <row r="23" spans="1:7" ht="12">
      <c r="A23" s="20" t="s">
        <v>31</v>
      </c>
      <c r="B23" s="29">
        <v>2.478602</v>
      </c>
      <c r="C23" s="13">
        <v>-0.2785242</v>
      </c>
      <c r="D23" s="13">
        <v>-0.6523743</v>
      </c>
      <c r="E23" s="13">
        <v>-1.787231</v>
      </c>
      <c r="F23" s="25">
        <v>2.597359</v>
      </c>
      <c r="G23" s="35">
        <v>0.05215672</v>
      </c>
    </row>
    <row r="24" spans="1:7" ht="12">
      <c r="A24" s="20" t="s">
        <v>32</v>
      </c>
      <c r="B24" s="29">
        <v>-0.804822</v>
      </c>
      <c r="C24" s="13">
        <v>1.49788</v>
      </c>
      <c r="D24" s="13">
        <v>2.102434</v>
      </c>
      <c r="E24" s="13">
        <v>3.053801</v>
      </c>
      <c r="F24" s="25">
        <v>5.022927</v>
      </c>
      <c r="G24" s="35">
        <v>2.152621</v>
      </c>
    </row>
    <row r="25" spans="1:7" ht="12">
      <c r="A25" s="20" t="s">
        <v>33</v>
      </c>
      <c r="B25" s="29">
        <v>0.9606439</v>
      </c>
      <c r="C25" s="13">
        <v>0.5728334</v>
      </c>
      <c r="D25" s="13">
        <v>-0.1218494</v>
      </c>
      <c r="E25" s="13">
        <v>-0.400256</v>
      </c>
      <c r="F25" s="25">
        <v>-3.3297</v>
      </c>
      <c r="G25" s="35">
        <v>-0.2917422</v>
      </c>
    </row>
    <row r="26" spans="1:7" ht="12">
      <c r="A26" s="21" t="s">
        <v>34</v>
      </c>
      <c r="B26" s="31">
        <v>0.5237681</v>
      </c>
      <c r="C26" s="15">
        <v>-0.42489</v>
      </c>
      <c r="D26" s="15">
        <v>-0.3516881</v>
      </c>
      <c r="E26" s="15">
        <v>-0.01789722</v>
      </c>
      <c r="F26" s="27">
        <v>1.119017</v>
      </c>
      <c r="G26" s="37">
        <v>0.03399762</v>
      </c>
    </row>
    <row r="27" spans="1:7" ht="12">
      <c r="A27" s="20" t="s">
        <v>35</v>
      </c>
      <c r="B27" s="29">
        <v>0.05284203</v>
      </c>
      <c r="C27" s="13">
        <v>-0.1826723</v>
      </c>
      <c r="D27" s="13">
        <v>0.2196808</v>
      </c>
      <c r="E27" s="13">
        <v>0.04826523</v>
      </c>
      <c r="F27" s="25">
        <v>0.3605213</v>
      </c>
      <c r="G27" s="35">
        <v>0.07617636</v>
      </c>
    </row>
    <row r="28" spans="1:7" ht="12">
      <c r="A28" s="20" t="s">
        <v>36</v>
      </c>
      <c r="B28" s="29">
        <v>-0.1810364</v>
      </c>
      <c r="C28" s="13">
        <v>0.4316248</v>
      </c>
      <c r="D28" s="13">
        <v>0.2701184</v>
      </c>
      <c r="E28" s="13">
        <v>0.4648764</v>
      </c>
      <c r="F28" s="25">
        <v>0.2277394</v>
      </c>
      <c r="G28" s="35">
        <v>0.2846676</v>
      </c>
    </row>
    <row r="29" spans="1:7" ht="12">
      <c r="A29" s="20" t="s">
        <v>37</v>
      </c>
      <c r="B29" s="29">
        <v>0.0482093</v>
      </c>
      <c r="C29" s="13">
        <v>0.0938969</v>
      </c>
      <c r="D29" s="13">
        <v>0.01560199</v>
      </c>
      <c r="E29" s="13">
        <v>0.02476275</v>
      </c>
      <c r="F29" s="25">
        <v>-0.004417257</v>
      </c>
      <c r="G29" s="35">
        <v>0.03871457</v>
      </c>
    </row>
    <row r="30" spans="1:7" ht="12">
      <c r="A30" s="21" t="s">
        <v>38</v>
      </c>
      <c r="B30" s="31">
        <v>0.02630943</v>
      </c>
      <c r="C30" s="15">
        <v>0.04928315</v>
      </c>
      <c r="D30" s="15">
        <v>-0.004142957</v>
      </c>
      <c r="E30" s="15">
        <v>-0.07179653</v>
      </c>
      <c r="F30" s="27">
        <v>0.2955791</v>
      </c>
      <c r="G30" s="37">
        <v>0.03678955</v>
      </c>
    </row>
    <row r="31" spans="1:7" ht="12">
      <c r="A31" s="20" t="s">
        <v>39</v>
      </c>
      <c r="B31" s="29">
        <v>-0.008865466</v>
      </c>
      <c r="C31" s="13">
        <v>0.006211241</v>
      </c>
      <c r="D31" s="13">
        <v>-0.002026735</v>
      </c>
      <c r="E31" s="13">
        <v>0.0257556</v>
      </c>
      <c r="F31" s="25">
        <v>0.04338078</v>
      </c>
      <c r="G31" s="35">
        <v>0.01169057</v>
      </c>
    </row>
    <row r="32" spans="1:7" ht="12">
      <c r="A32" s="20" t="s">
        <v>40</v>
      </c>
      <c r="B32" s="29">
        <v>0.0008935521</v>
      </c>
      <c r="C32" s="13">
        <v>0.07849168</v>
      </c>
      <c r="D32" s="13">
        <v>0.06433923</v>
      </c>
      <c r="E32" s="13">
        <v>0.07035976</v>
      </c>
      <c r="F32" s="25">
        <v>0.002640707</v>
      </c>
      <c r="G32" s="35">
        <v>0.05176176</v>
      </c>
    </row>
    <row r="33" spans="1:7" ht="12">
      <c r="A33" s="20" t="s">
        <v>41</v>
      </c>
      <c r="B33" s="29">
        <v>0.1559254</v>
      </c>
      <c r="C33" s="13">
        <v>0.07971969</v>
      </c>
      <c r="D33" s="13">
        <v>0.1276316</v>
      </c>
      <c r="E33" s="13">
        <v>0.1418752</v>
      </c>
      <c r="F33" s="25">
        <v>0.1437286</v>
      </c>
      <c r="G33" s="35">
        <v>0.1257784</v>
      </c>
    </row>
    <row r="34" spans="1:7" ht="12">
      <c r="A34" s="21" t="s">
        <v>42</v>
      </c>
      <c r="B34" s="31">
        <v>-0.008939987</v>
      </c>
      <c r="C34" s="15">
        <v>-0.004010594</v>
      </c>
      <c r="D34" s="15">
        <v>-0.003510835</v>
      </c>
      <c r="E34" s="15">
        <v>-0.000795277</v>
      </c>
      <c r="F34" s="27">
        <v>-0.01521122</v>
      </c>
      <c r="G34" s="37">
        <v>-0.005332726</v>
      </c>
    </row>
    <row r="35" spans="1:7" ht="12.75" thickBot="1">
      <c r="A35" s="22" t="s">
        <v>43</v>
      </c>
      <c r="B35" s="32">
        <v>-0.005969321</v>
      </c>
      <c r="C35" s="16">
        <v>0.002946856</v>
      </c>
      <c r="D35" s="16">
        <v>-0.008730169</v>
      </c>
      <c r="E35" s="16">
        <v>-0.004880939</v>
      </c>
      <c r="F35" s="28">
        <v>0.0002841797</v>
      </c>
      <c r="G35" s="38">
        <v>-0.003393136</v>
      </c>
    </row>
    <row r="36" spans="1:7" ht="12">
      <c r="A36" s="4" t="s">
        <v>44</v>
      </c>
      <c r="B36" s="3">
        <v>21.03577</v>
      </c>
      <c r="C36" s="3">
        <v>21.02661</v>
      </c>
      <c r="D36" s="3">
        <v>21.02661</v>
      </c>
      <c r="E36" s="3">
        <v>21.02051</v>
      </c>
      <c r="F36" s="3">
        <v>21.02051</v>
      </c>
      <c r="G36" s="3"/>
    </row>
    <row r="37" spans="1:6" ht="12">
      <c r="A37" s="4" t="s">
        <v>45</v>
      </c>
      <c r="B37" s="2">
        <v>0.2812704</v>
      </c>
      <c r="C37" s="2">
        <v>0.2578735</v>
      </c>
      <c r="D37" s="2">
        <v>0.25177</v>
      </c>
      <c r="E37" s="2">
        <v>0.2461751</v>
      </c>
      <c r="F37" s="2">
        <v>0.2415975</v>
      </c>
    </row>
    <row r="38" spans="1:7" ht="12">
      <c r="A38" s="4" t="s">
        <v>53</v>
      </c>
      <c r="B38" s="2">
        <v>-1.525311E-05</v>
      </c>
      <c r="C38" s="2">
        <v>-0.0002810352</v>
      </c>
      <c r="D38" s="2">
        <v>3.494009E-05</v>
      </c>
      <c r="E38" s="2">
        <v>7.018357E-05</v>
      </c>
      <c r="F38" s="2">
        <v>0.0003312563</v>
      </c>
      <c r="G38" s="2">
        <v>0.0002786303</v>
      </c>
    </row>
    <row r="39" spans="1:7" ht="12.75" thickBot="1">
      <c r="A39" s="4" t="s">
        <v>54</v>
      </c>
      <c r="B39" s="2">
        <v>0.0001361185</v>
      </c>
      <c r="C39" s="2">
        <v>-0.0002229243</v>
      </c>
      <c r="D39" s="2">
        <v>-5.283717E-05</v>
      </c>
      <c r="E39" s="2">
        <v>5.107085E-05</v>
      </c>
      <c r="F39" s="2">
        <v>0.0002631517</v>
      </c>
      <c r="G39" s="2">
        <v>0.001167277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3.11763</v>
      </c>
      <c r="F40" s="17" t="s">
        <v>48</v>
      </c>
      <c r="G40" s="8">
        <v>55.15191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0.003763</v>
      </c>
      <c r="D4">
        <v>0.003761</v>
      </c>
      <c r="E4">
        <v>0.003759</v>
      </c>
      <c r="F4">
        <v>0.002083</v>
      </c>
      <c r="G4">
        <v>0.011726</v>
      </c>
    </row>
    <row r="5" spans="1:7" ht="12.75">
      <c r="A5" t="s">
        <v>13</v>
      </c>
      <c r="B5">
        <v>3.877038</v>
      </c>
      <c r="C5">
        <v>2.023622</v>
      </c>
      <c r="D5">
        <v>0.079213</v>
      </c>
      <c r="E5">
        <v>-1.89913</v>
      </c>
      <c r="F5">
        <v>-4.617472</v>
      </c>
      <c r="G5">
        <v>5.339431</v>
      </c>
    </row>
    <row r="6" spans="1:7" ht="12.75">
      <c r="A6" t="s">
        <v>14</v>
      </c>
      <c r="B6" s="49">
        <v>9.593297</v>
      </c>
      <c r="C6" s="49">
        <v>164.7841</v>
      </c>
      <c r="D6" s="49">
        <v>-20.55792</v>
      </c>
      <c r="E6" s="49">
        <v>-41.39856</v>
      </c>
      <c r="F6" s="49">
        <v>-196.2862</v>
      </c>
      <c r="G6" s="49">
        <v>0.005150195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1.670895</v>
      </c>
      <c r="C8" s="49">
        <v>-0.7510265</v>
      </c>
      <c r="D8" s="49">
        <v>-0.4808559</v>
      </c>
      <c r="E8" s="49">
        <v>-0.8059177</v>
      </c>
      <c r="F8" s="49">
        <v>-4.380279</v>
      </c>
      <c r="G8" s="49">
        <v>-0.8310524</v>
      </c>
    </row>
    <row r="9" spans="1:7" ht="12.75">
      <c r="A9" t="s">
        <v>17</v>
      </c>
      <c r="B9" s="49">
        <v>-0.798471</v>
      </c>
      <c r="C9" s="49">
        <v>-0.01450896</v>
      </c>
      <c r="D9" s="49">
        <v>-0.06186234</v>
      </c>
      <c r="E9" s="49">
        <v>-0.05208561</v>
      </c>
      <c r="F9" s="49">
        <v>-1.391873</v>
      </c>
      <c r="G9" s="49">
        <v>-0.3322391</v>
      </c>
    </row>
    <row r="10" spans="1:7" ht="12.75">
      <c r="A10" t="s">
        <v>18</v>
      </c>
      <c r="B10" s="49">
        <v>-0.2574702</v>
      </c>
      <c r="C10" s="49">
        <v>0.6066841</v>
      </c>
      <c r="D10" s="49">
        <v>0.2232206</v>
      </c>
      <c r="E10" s="49">
        <v>0.3891942</v>
      </c>
      <c r="F10" s="49">
        <v>-1.074741</v>
      </c>
      <c r="G10" s="49">
        <v>0.1127356</v>
      </c>
    </row>
    <row r="11" spans="1:7" ht="12.75">
      <c r="A11" t="s">
        <v>19</v>
      </c>
      <c r="B11" s="49">
        <v>1.711108</v>
      </c>
      <c r="C11" s="49">
        <v>1.144417</v>
      </c>
      <c r="D11" s="49">
        <v>1.655838</v>
      </c>
      <c r="E11" s="49">
        <v>1.417176</v>
      </c>
      <c r="F11" s="49">
        <v>14.00818</v>
      </c>
      <c r="G11" s="49">
        <v>3.12876</v>
      </c>
    </row>
    <row r="12" spans="1:7" ht="12.75">
      <c r="A12" t="s">
        <v>20</v>
      </c>
      <c r="B12" s="49">
        <v>0.07378604</v>
      </c>
      <c r="C12" s="49">
        <v>-0.2265423</v>
      </c>
      <c r="D12" s="49">
        <v>0.03147596</v>
      </c>
      <c r="E12" s="49">
        <v>0.1102137</v>
      </c>
      <c r="F12" s="49">
        <v>-0.4079966</v>
      </c>
      <c r="G12" s="49">
        <v>-0.06408467</v>
      </c>
    </row>
    <row r="13" spans="1:7" ht="12.75">
      <c r="A13" t="s">
        <v>21</v>
      </c>
      <c r="B13" s="49">
        <v>-0.09836435</v>
      </c>
      <c r="C13" s="49">
        <v>0.03106849</v>
      </c>
      <c r="D13" s="49">
        <v>-0.08234078</v>
      </c>
      <c r="E13" s="49">
        <v>0.0388775</v>
      </c>
      <c r="F13" s="49">
        <v>-0.1869051</v>
      </c>
      <c r="G13" s="49">
        <v>-0.0421645</v>
      </c>
    </row>
    <row r="14" spans="1:7" ht="12.75">
      <c r="A14" t="s">
        <v>22</v>
      </c>
      <c r="B14" s="49">
        <v>-0.1212983</v>
      </c>
      <c r="C14" s="49">
        <v>-0.05172966</v>
      </c>
      <c r="D14" s="49">
        <v>0.0276767</v>
      </c>
      <c r="E14" s="49">
        <v>0.04394761</v>
      </c>
      <c r="F14" s="49">
        <v>0.2817161</v>
      </c>
      <c r="G14" s="49">
        <v>0.0246887</v>
      </c>
    </row>
    <row r="15" spans="1:7" ht="12.75">
      <c r="A15" t="s">
        <v>23</v>
      </c>
      <c r="B15" s="49">
        <v>-0.2849197</v>
      </c>
      <c r="C15" s="49">
        <v>-0.08020752</v>
      </c>
      <c r="D15" s="49">
        <v>0.003210915</v>
      </c>
      <c r="E15" s="49">
        <v>-0.08522408</v>
      </c>
      <c r="F15" s="49">
        <v>-0.3781766</v>
      </c>
      <c r="G15" s="49">
        <v>-0.1307594</v>
      </c>
    </row>
    <row r="16" spans="1:7" ht="12.75">
      <c r="A16" t="s">
        <v>24</v>
      </c>
      <c r="B16" s="49">
        <v>0.009857885</v>
      </c>
      <c r="C16" s="49">
        <v>-0.02757826</v>
      </c>
      <c r="D16" s="49">
        <v>-0.008600351</v>
      </c>
      <c r="E16" s="49">
        <v>-0.003181345</v>
      </c>
      <c r="F16" s="49">
        <v>-0.04190952</v>
      </c>
      <c r="G16" s="49">
        <v>-0.0136221</v>
      </c>
    </row>
    <row r="17" spans="1:7" ht="12.75">
      <c r="A17" t="s">
        <v>25</v>
      </c>
      <c r="B17" s="49">
        <v>-0.04132867</v>
      </c>
      <c r="C17" s="49">
        <v>-0.05105134</v>
      </c>
      <c r="D17" s="49">
        <v>-0.05472069</v>
      </c>
      <c r="E17" s="49">
        <v>-0.0499224</v>
      </c>
      <c r="F17" s="49">
        <v>-0.03035358</v>
      </c>
      <c r="G17" s="49">
        <v>-0.04749573</v>
      </c>
    </row>
    <row r="18" spans="1:7" ht="12.75">
      <c r="A18" t="s">
        <v>26</v>
      </c>
      <c r="B18" s="49">
        <v>0.02688485</v>
      </c>
      <c r="C18" s="49">
        <v>-0.01582451</v>
      </c>
      <c r="D18" s="49">
        <v>0.03586835</v>
      </c>
      <c r="E18" s="49">
        <v>0.04019148</v>
      </c>
      <c r="F18" s="49">
        <v>0.0329414</v>
      </c>
      <c r="G18" s="49">
        <v>0.02276893</v>
      </c>
    </row>
    <row r="19" spans="1:7" ht="12.75">
      <c r="A19" t="s">
        <v>27</v>
      </c>
      <c r="B19" s="49">
        <v>-0.2137959</v>
      </c>
      <c r="C19" s="49">
        <v>-0.201863</v>
      </c>
      <c r="D19" s="49">
        <v>-0.2227498</v>
      </c>
      <c r="E19" s="49">
        <v>-0.2032063</v>
      </c>
      <c r="F19" s="49">
        <v>-0.1537926</v>
      </c>
      <c r="G19" s="49">
        <v>-0.2025391</v>
      </c>
    </row>
    <row r="20" spans="1:7" ht="12.75">
      <c r="A20" t="s">
        <v>28</v>
      </c>
      <c r="B20" s="49">
        <v>-0.002979953</v>
      </c>
      <c r="C20" s="49">
        <v>-0.001996746</v>
      </c>
      <c r="D20" s="49">
        <v>-0.000837141</v>
      </c>
      <c r="E20" s="49">
        <v>-0.001705179</v>
      </c>
      <c r="F20" s="49">
        <v>-0.01175331</v>
      </c>
      <c r="G20" s="49">
        <v>-0.003089913</v>
      </c>
    </row>
    <row r="21" spans="1:7" ht="12.75">
      <c r="A21" t="s">
        <v>29</v>
      </c>
      <c r="B21" s="49">
        <v>-80.00014</v>
      </c>
      <c r="C21" s="49">
        <v>131.801</v>
      </c>
      <c r="D21" s="49">
        <v>31.07743</v>
      </c>
      <c r="E21" s="49">
        <v>-29.88486</v>
      </c>
      <c r="F21" s="49">
        <v>-152.9956</v>
      </c>
      <c r="G21" s="49">
        <v>0.01527822</v>
      </c>
    </row>
    <row r="22" spans="1:7" ht="12.75">
      <c r="A22" t="s">
        <v>30</v>
      </c>
      <c r="B22" s="49">
        <v>77.54231</v>
      </c>
      <c r="C22" s="49">
        <v>40.47266</v>
      </c>
      <c r="D22" s="49">
        <v>1.584267</v>
      </c>
      <c r="E22" s="49">
        <v>-37.98278</v>
      </c>
      <c r="F22" s="49">
        <v>-92.35207</v>
      </c>
      <c r="G22" s="49">
        <v>0</v>
      </c>
    </row>
    <row r="23" spans="1:7" ht="12.75">
      <c r="A23" t="s">
        <v>31</v>
      </c>
      <c r="B23" s="49">
        <v>2.478602</v>
      </c>
      <c r="C23" s="49">
        <v>-0.2785242</v>
      </c>
      <c r="D23" s="49">
        <v>-0.6523743</v>
      </c>
      <c r="E23" s="49">
        <v>-1.787231</v>
      </c>
      <c r="F23" s="49">
        <v>2.597359</v>
      </c>
      <c r="G23" s="49">
        <v>0.05215672</v>
      </c>
    </row>
    <row r="24" spans="1:7" ht="12.75">
      <c r="A24" t="s">
        <v>32</v>
      </c>
      <c r="B24" s="49">
        <v>-0.804822</v>
      </c>
      <c r="C24" s="49">
        <v>1.49788</v>
      </c>
      <c r="D24" s="49">
        <v>2.102434</v>
      </c>
      <c r="E24" s="49">
        <v>3.053801</v>
      </c>
      <c r="F24" s="49">
        <v>5.022927</v>
      </c>
      <c r="G24" s="49">
        <v>2.152621</v>
      </c>
    </row>
    <row r="25" spans="1:7" ht="12.75">
      <c r="A25" t="s">
        <v>33</v>
      </c>
      <c r="B25" s="49">
        <v>0.9606439</v>
      </c>
      <c r="C25" s="49">
        <v>0.5728334</v>
      </c>
      <c r="D25" s="49">
        <v>-0.1218494</v>
      </c>
      <c r="E25" s="49">
        <v>-0.400256</v>
      </c>
      <c r="F25" s="49">
        <v>-3.3297</v>
      </c>
      <c r="G25" s="49">
        <v>-0.2917422</v>
      </c>
    </row>
    <row r="26" spans="1:7" ht="12.75">
      <c r="A26" t="s">
        <v>34</v>
      </c>
      <c r="B26" s="49">
        <v>0.5237681</v>
      </c>
      <c r="C26" s="49">
        <v>-0.42489</v>
      </c>
      <c r="D26" s="49">
        <v>-0.3516881</v>
      </c>
      <c r="E26" s="49">
        <v>-0.01789722</v>
      </c>
      <c r="F26" s="49">
        <v>1.119017</v>
      </c>
      <c r="G26" s="49">
        <v>0.03399762</v>
      </c>
    </row>
    <row r="27" spans="1:7" ht="12.75">
      <c r="A27" t="s">
        <v>35</v>
      </c>
      <c r="B27" s="49">
        <v>0.05284203</v>
      </c>
      <c r="C27" s="49">
        <v>-0.1826723</v>
      </c>
      <c r="D27" s="49">
        <v>0.2196808</v>
      </c>
      <c r="E27" s="49">
        <v>0.04826523</v>
      </c>
      <c r="F27" s="49">
        <v>0.3605213</v>
      </c>
      <c r="G27" s="49">
        <v>0.07617636</v>
      </c>
    </row>
    <row r="28" spans="1:7" ht="12.75">
      <c r="A28" t="s">
        <v>36</v>
      </c>
      <c r="B28" s="49">
        <v>-0.1810364</v>
      </c>
      <c r="C28" s="49">
        <v>0.4316248</v>
      </c>
      <c r="D28" s="49">
        <v>0.2701184</v>
      </c>
      <c r="E28" s="49">
        <v>0.4648764</v>
      </c>
      <c r="F28" s="49">
        <v>0.2277394</v>
      </c>
      <c r="G28" s="49">
        <v>0.2846676</v>
      </c>
    </row>
    <row r="29" spans="1:7" ht="12.75">
      <c r="A29" t="s">
        <v>37</v>
      </c>
      <c r="B29" s="49">
        <v>0.0482093</v>
      </c>
      <c r="C29" s="49">
        <v>0.0938969</v>
      </c>
      <c r="D29" s="49">
        <v>0.01560199</v>
      </c>
      <c r="E29" s="49">
        <v>0.02476275</v>
      </c>
      <c r="F29" s="49">
        <v>-0.004417257</v>
      </c>
      <c r="G29" s="49">
        <v>0.03871457</v>
      </c>
    </row>
    <row r="30" spans="1:7" ht="12.75">
      <c r="A30" t="s">
        <v>38</v>
      </c>
      <c r="B30" s="49">
        <v>0.02630943</v>
      </c>
      <c r="C30" s="49">
        <v>0.04928315</v>
      </c>
      <c r="D30" s="49">
        <v>-0.004142957</v>
      </c>
      <c r="E30" s="49">
        <v>-0.07179653</v>
      </c>
      <c r="F30" s="49">
        <v>0.2955791</v>
      </c>
      <c r="G30" s="49">
        <v>0.03678955</v>
      </c>
    </row>
    <row r="31" spans="1:7" ht="12.75">
      <c r="A31" t="s">
        <v>39</v>
      </c>
      <c r="B31" s="49">
        <v>-0.008865466</v>
      </c>
      <c r="C31" s="49">
        <v>0.006211241</v>
      </c>
      <c r="D31" s="49">
        <v>-0.002026735</v>
      </c>
      <c r="E31" s="49">
        <v>0.0257556</v>
      </c>
      <c r="F31" s="49">
        <v>0.04338078</v>
      </c>
      <c r="G31" s="49">
        <v>0.01169057</v>
      </c>
    </row>
    <row r="32" spans="1:7" ht="12.75">
      <c r="A32" t="s">
        <v>40</v>
      </c>
      <c r="B32" s="49">
        <v>0.0008935521</v>
      </c>
      <c r="C32" s="49">
        <v>0.07849168</v>
      </c>
      <c r="D32" s="49">
        <v>0.06433923</v>
      </c>
      <c r="E32" s="49">
        <v>0.07035976</v>
      </c>
      <c r="F32" s="49">
        <v>0.002640707</v>
      </c>
      <c r="G32" s="49">
        <v>0.05176176</v>
      </c>
    </row>
    <row r="33" spans="1:7" ht="12.75">
      <c r="A33" t="s">
        <v>41</v>
      </c>
      <c r="B33" s="49">
        <v>0.1559254</v>
      </c>
      <c r="C33" s="49">
        <v>0.07971969</v>
      </c>
      <c r="D33" s="49">
        <v>0.1276316</v>
      </c>
      <c r="E33" s="49">
        <v>0.1418752</v>
      </c>
      <c r="F33" s="49">
        <v>0.1437286</v>
      </c>
      <c r="G33" s="49">
        <v>0.1257784</v>
      </c>
    </row>
    <row r="34" spans="1:7" ht="12.75">
      <c r="A34" t="s">
        <v>42</v>
      </c>
      <c r="B34" s="49">
        <v>-0.008939987</v>
      </c>
      <c r="C34" s="49">
        <v>-0.004010594</v>
      </c>
      <c r="D34" s="49">
        <v>-0.003510835</v>
      </c>
      <c r="E34" s="49">
        <v>-0.000795277</v>
      </c>
      <c r="F34" s="49">
        <v>-0.01521122</v>
      </c>
      <c r="G34" s="49">
        <v>-0.005332726</v>
      </c>
    </row>
    <row r="35" spans="1:7" ht="12.75">
      <c r="A35" t="s">
        <v>43</v>
      </c>
      <c r="B35" s="49">
        <v>-0.005969321</v>
      </c>
      <c r="C35" s="49">
        <v>0.002946856</v>
      </c>
      <c r="D35" s="49">
        <v>-0.008730169</v>
      </c>
      <c r="E35" s="49">
        <v>-0.004880939</v>
      </c>
      <c r="F35" s="49">
        <v>0.0002841797</v>
      </c>
      <c r="G35" s="49">
        <v>-0.003393136</v>
      </c>
    </row>
    <row r="36" spans="1:6" ht="12.75">
      <c r="A36" t="s">
        <v>44</v>
      </c>
      <c r="B36" s="49">
        <v>21.03577</v>
      </c>
      <c r="C36" s="49">
        <v>21.02661</v>
      </c>
      <c r="D36" s="49">
        <v>21.02661</v>
      </c>
      <c r="E36" s="49">
        <v>21.02051</v>
      </c>
      <c r="F36" s="49">
        <v>21.02051</v>
      </c>
    </row>
    <row r="37" spans="1:6" ht="12.75">
      <c r="A37" t="s">
        <v>45</v>
      </c>
      <c r="B37" s="49">
        <v>0.2812704</v>
      </c>
      <c r="C37" s="49">
        <v>0.2578735</v>
      </c>
      <c r="D37" s="49">
        <v>0.25177</v>
      </c>
      <c r="E37" s="49">
        <v>0.2461751</v>
      </c>
      <c r="F37" s="49">
        <v>0.2415975</v>
      </c>
    </row>
    <row r="38" spans="1:7" ht="12.75">
      <c r="A38" t="s">
        <v>55</v>
      </c>
      <c r="B38" s="49">
        <v>-1.525311E-05</v>
      </c>
      <c r="C38" s="49">
        <v>-0.0002810352</v>
      </c>
      <c r="D38" s="49">
        <v>3.494009E-05</v>
      </c>
      <c r="E38" s="49">
        <v>7.018357E-05</v>
      </c>
      <c r="F38" s="49">
        <v>0.0003312563</v>
      </c>
      <c r="G38" s="49">
        <v>0.0002786303</v>
      </c>
    </row>
    <row r="39" spans="1:7" ht="12.75">
      <c r="A39" t="s">
        <v>56</v>
      </c>
      <c r="B39" s="49">
        <v>0.0001361185</v>
      </c>
      <c r="C39" s="49">
        <v>-0.0002229243</v>
      </c>
      <c r="D39" s="49">
        <v>-5.283717E-05</v>
      </c>
      <c r="E39" s="49">
        <v>5.107085E-05</v>
      </c>
      <c r="F39" s="49">
        <v>0.0002631517</v>
      </c>
      <c r="G39" s="49">
        <v>0.001167277</v>
      </c>
    </row>
    <row r="40" spans="2:7" ht="12.75">
      <c r="B40" t="s">
        <v>46</v>
      </c>
      <c r="C40">
        <v>-0.003761</v>
      </c>
      <c r="D40" t="s">
        <v>47</v>
      </c>
      <c r="E40">
        <v>3.11763</v>
      </c>
      <c r="F40" t="s">
        <v>48</v>
      </c>
      <c r="G40">
        <v>55.15191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-1.5253110497964073E-05</v>
      </c>
      <c r="C50">
        <f>-0.017/(C7*C7+C22*C22)*(C21*C22+C6*C7)</f>
        <v>-0.0002810352038419175</v>
      </c>
      <c r="D50">
        <f>-0.017/(D7*D7+D22*D22)*(D21*D22+D6*D7)</f>
        <v>3.4940093182082975E-05</v>
      </c>
      <c r="E50">
        <f>-0.017/(E7*E7+E22*E22)*(E21*E22+E6*E7)</f>
        <v>7.018357075687576E-05</v>
      </c>
      <c r="F50">
        <f>-0.017/(F7*F7+F22*F22)*(F21*F22+F6*F7)</f>
        <v>0.0003312562792058406</v>
      </c>
      <c r="G50">
        <f>(B50*B$4+C50*C$4+D50*D$4+E50*E$4+F50*F$4)/SUM(B$4:F$4)</f>
        <v>-4.4279037917867377E-07</v>
      </c>
    </row>
    <row r="51" spans="1:7" ht="12.75">
      <c r="A51" t="s">
        <v>59</v>
      </c>
      <c r="B51">
        <f>-0.017/(B7*B7+B22*B22)*(B21*B7-B6*B22)</f>
        <v>0.00013611851414226973</v>
      </c>
      <c r="C51">
        <f>-0.017/(C7*C7+C22*C22)*(C21*C7-C6*C22)</f>
        <v>-0.0002229242757746875</v>
      </c>
      <c r="D51">
        <f>-0.017/(D7*D7+D22*D22)*(D21*D7-D6*D22)</f>
        <v>-5.283716644366053E-05</v>
      </c>
      <c r="E51">
        <f>-0.017/(E7*E7+E22*E22)*(E21*E7-E6*E22)</f>
        <v>5.107083871276729E-05</v>
      </c>
      <c r="F51">
        <f>-0.017/(F7*F7+F22*F22)*(F21*F7-F6*F22)</f>
        <v>0.0002631517403085157</v>
      </c>
      <c r="G51">
        <f>(B51*B$4+C51*C$4+D51*D$4+E51*E$4+F51*F$4)/SUM(B$4:F$4)</f>
        <v>7.370652438044577E-07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9999.957309415593</v>
      </c>
      <c r="C62">
        <f>C7+(2/0.017)*(C8*C50-C23*C51)</f>
        <v>10000.017526479995</v>
      </c>
      <c r="D62">
        <f>D7+(2/0.017)*(D8*D50-D23*D51)</f>
        <v>9999.99396814595</v>
      </c>
      <c r="E62">
        <f>E7+(2/0.017)*(E8*E50-E23*E51)</f>
        <v>10000.004083906379</v>
      </c>
      <c r="F62">
        <f>F7+(2/0.017)*(F8*F50-F23*F51)</f>
        <v>9999.748883004178</v>
      </c>
    </row>
    <row r="63" spans="1:6" ht="12.75">
      <c r="A63" t="s">
        <v>67</v>
      </c>
      <c r="B63">
        <f>B8+(3/0.017)*(B9*B50-B24*B51)</f>
        <v>1.69237682491437</v>
      </c>
      <c r="C63">
        <f>C8+(3/0.017)*(C9*C50-C24*C51)</f>
        <v>-0.6913809689302607</v>
      </c>
      <c r="D63">
        <f>D8+(3/0.017)*(D9*D50-D24*D51)</f>
        <v>-0.461633809540456</v>
      </c>
      <c r="E63">
        <f>E8+(3/0.017)*(E9*E50-E24*E51)</f>
        <v>-0.8340851821929537</v>
      </c>
      <c r="F63">
        <f>F8+(3/0.017)*(F9*F50-F24*F51)</f>
        <v>-4.694901115164654</v>
      </c>
    </row>
    <row r="64" spans="1:6" ht="12.75">
      <c r="A64" t="s">
        <v>68</v>
      </c>
      <c r="B64">
        <f>B9+(4/0.017)*(B10*B50-B25*B51)</f>
        <v>-0.8283143409123065</v>
      </c>
      <c r="C64">
        <f>C9+(4/0.017)*(C10*C50-C25*C51)</f>
        <v>-0.02457981150037608</v>
      </c>
      <c r="D64">
        <f>D9+(4/0.017)*(D10*D50-D25*D51)</f>
        <v>-0.061542064344635224</v>
      </c>
      <c r="E64">
        <f>E9+(4/0.017)*(E10*E50-E25*E51)</f>
        <v>-0.04084879863678046</v>
      </c>
      <c r="F64">
        <f>F9+(4/0.017)*(F10*F50-F25*F51)</f>
        <v>-1.2694726129563998</v>
      </c>
    </row>
    <row r="65" spans="1:6" ht="12.75">
      <c r="A65" t="s">
        <v>69</v>
      </c>
      <c r="B65">
        <f>B10+(5/0.017)*(B11*B50-B26*B51)</f>
        <v>-0.2861155690956088</v>
      </c>
      <c r="C65">
        <f>C10+(5/0.017)*(C11*C50-C26*C51)</f>
        <v>0.4842312292914521</v>
      </c>
      <c r="D65">
        <f>D10+(5/0.017)*(D11*D50-D26*D51)</f>
        <v>0.23477146215837622</v>
      </c>
      <c r="E65">
        <f>E10+(5/0.017)*(E11*E50-E26*E51)</f>
        <v>0.41871669944322737</v>
      </c>
      <c r="F65">
        <f>F10+(5/0.017)*(F11*F50-F26*F51)</f>
        <v>0.20344321007672295</v>
      </c>
    </row>
    <row r="66" spans="1:6" ht="12.75">
      <c r="A66" t="s">
        <v>70</v>
      </c>
      <c r="B66">
        <f>B11+(6/0.017)*(B12*B50-B27*B51)</f>
        <v>1.7081721487426393</v>
      </c>
      <c r="C66">
        <f>C11+(6/0.017)*(C12*C50-C27*C51)</f>
        <v>1.152514978098019</v>
      </c>
      <c r="D66">
        <f>D11+(6/0.017)*(D12*D50-D27*D51)</f>
        <v>1.660322853165696</v>
      </c>
      <c r="E66">
        <f>E11+(6/0.017)*(E12*E50-E27*E51)</f>
        <v>1.419036086553728</v>
      </c>
      <c r="F66">
        <f>F11+(6/0.017)*(F12*F50-F27*F51)</f>
        <v>13.926995325944262</v>
      </c>
    </row>
    <row r="67" spans="1:6" ht="12.75">
      <c r="A67" t="s">
        <v>71</v>
      </c>
      <c r="B67">
        <f>B12+(7/0.017)*(B13*B50-B28*B51)</f>
        <v>0.08455070920664307</v>
      </c>
      <c r="C67">
        <f>C12+(7/0.017)*(C13*C50-C28*C51)</f>
        <v>-0.1905177031951008</v>
      </c>
      <c r="D67">
        <f>D12+(7/0.017)*(D13*D50-D28*D51)</f>
        <v>0.03616814084358053</v>
      </c>
      <c r="E67">
        <f>E12+(7/0.017)*(E13*E50-E28*E51)</f>
        <v>0.10156126111084117</v>
      </c>
      <c r="F67">
        <f>F12+(7/0.017)*(F13*F50-F28*F51)</f>
        <v>-0.4581674560036405</v>
      </c>
    </row>
    <row r="68" spans="1:6" ht="12.75">
      <c r="A68" t="s">
        <v>72</v>
      </c>
      <c r="B68">
        <f>B13+(8/0.017)*(B14*B50-B29*B51)</f>
        <v>-0.10058176266386999</v>
      </c>
      <c r="C68">
        <f>C13+(8/0.017)*(C14*C50-C29*C51)</f>
        <v>0.04776013892835827</v>
      </c>
      <c r="D68">
        <f>D13+(8/0.017)*(D14*D50-D29*D51)</f>
        <v>-0.08149777227319771</v>
      </c>
      <c r="E68">
        <f>E13+(8/0.017)*(E14*E50-E29*E51)</f>
        <v>0.039733850957504</v>
      </c>
      <c r="F68">
        <f>F13+(8/0.017)*(F14*F50-F29*F51)</f>
        <v>-0.14244268308455504</v>
      </c>
    </row>
    <row r="69" spans="1:6" ht="12.75">
      <c r="A69" t="s">
        <v>73</v>
      </c>
      <c r="B69">
        <f>B14+(9/0.017)*(B15*B50-B30*B51)</f>
        <v>-0.12089345292184997</v>
      </c>
      <c r="C69">
        <f>C14+(9/0.017)*(C15*C50-C30*C51)</f>
        <v>-0.03397978204173531</v>
      </c>
      <c r="D69">
        <f>D14+(9/0.017)*(D15*D50-D30*D51)</f>
        <v>0.027620205179205666</v>
      </c>
      <c r="E69">
        <f>E14+(9/0.017)*(E15*E50-E30*E51)</f>
        <v>0.042722222282004146</v>
      </c>
      <c r="F69">
        <f>F14+(9/0.017)*(F15*F50-F30*F51)</f>
        <v>0.17421611460806696</v>
      </c>
    </row>
    <row r="70" spans="1:6" ht="12.75">
      <c r="A70" t="s">
        <v>74</v>
      </c>
      <c r="B70">
        <f>B15+(10/0.017)*(B16*B50-B31*B51)</f>
        <v>-0.2842982937353426</v>
      </c>
      <c r="C70">
        <f>C15+(10/0.017)*(C16*C50-C31*C51)</f>
        <v>-0.07483393275159268</v>
      </c>
      <c r="D70">
        <f>D15+(10/0.017)*(D16*D50-D31*D51)</f>
        <v>0.0029711597059583453</v>
      </c>
      <c r="E70">
        <f>E15+(10/0.017)*(E16*E50-E31*E51)</f>
        <v>-0.08612916132085886</v>
      </c>
      <c r="F70">
        <f>F15+(10/0.017)*(F16*F50-F31*F51)</f>
        <v>-0.39305808200673154</v>
      </c>
    </row>
    <row r="71" spans="1:6" ht="12.75">
      <c r="A71" t="s">
        <v>75</v>
      </c>
      <c r="B71">
        <f>B16+(11/0.017)*(B17*B50-B32*B51)</f>
        <v>0.01018708380275971</v>
      </c>
      <c r="C71">
        <f>C16+(11/0.017)*(C17*C50-C32*C51)</f>
        <v>-0.006972720513055468</v>
      </c>
      <c r="D71">
        <f>D16+(11/0.017)*(D17*D50-D32*D51)</f>
        <v>-0.007637814378554712</v>
      </c>
      <c r="E71">
        <f>E16+(11/0.017)*(E17*E50-E32*E51)</f>
        <v>-0.007773563042553104</v>
      </c>
      <c r="F71">
        <f>F16+(11/0.017)*(F17*F50-F32*F51)</f>
        <v>-0.048865221573811096</v>
      </c>
    </row>
    <row r="72" spans="1:6" ht="12.75">
      <c r="A72" t="s">
        <v>76</v>
      </c>
      <c r="B72">
        <f>B17+(12/0.017)*(B18*B50-B33*B51)</f>
        <v>-0.056600019190219</v>
      </c>
      <c r="C72">
        <f>C17+(12/0.017)*(C18*C50-C33*C51)</f>
        <v>-0.035367552786978076</v>
      </c>
      <c r="D72">
        <f>D17+(12/0.017)*(D18*D50-D33*D51)</f>
        <v>-0.04907579429367652</v>
      </c>
      <c r="E72">
        <f>E17+(12/0.017)*(E18*E50-E33*E51)</f>
        <v>-0.05304586155962685</v>
      </c>
      <c r="F72">
        <f>F17+(12/0.017)*(F18*F50-F33*F51)</f>
        <v>-0.04934914632442959</v>
      </c>
    </row>
    <row r="73" spans="1:6" ht="12.75">
      <c r="A73" t="s">
        <v>77</v>
      </c>
      <c r="B73">
        <f>B18+(13/0.017)*(B19*B50-B34*B51)</f>
        <v>0.030309164884519853</v>
      </c>
      <c r="C73">
        <f>C18+(13/0.017)*(C19*C50-C34*C51)</f>
        <v>0.026874028686672984</v>
      </c>
      <c r="D73">
        <f>D18+(13/0.017)*(D19*D50-D34*D51)</f>
        <v>0.029774866621174092</v>
      </c>
      <c r="E73">
        <f>E18+(13/0.017)*(E19*E50-E34*E51)</f>
        <v>0.029316499557551688</v>
      </c>
      <c r="F73">
        <f>F18+(13/0.017)*(F19*F50-F34*F51)</f>
        <v>-0.0029553512113114147</v>
      </c>
    </row>
    <row r="74" spans="1:6" ht="12.75">
      <c r="A74" t="s">
        <v>78</v>
      </c>
      <c r="B74">
        <f>B19+(14/0.017)*(B20*B50-B35*B51)</f>
        <v>-0.21308932110571507</v>
      </c>
      <c r="C74">
        <f>C19+(14/0.017)*(C20*C50-C35*C51)</f>
        <v>-0.20085987392809412</v>
      </c>
      <c r="D74">
        <f>D19+(14/0.017)*(D20*D50-D35*D51)</f>
        <v>-0.22315376355759597</v>
      </c>
      <c r="E74">
        <f>E19+(14/0.017)*(E20*E50-E35*E51)</f>
        <v>-0.20309957215505253</v>
      </c>
      <c r="F74">
        <f>F19+(14/0.017)*(F20*F50-F35*F51)</f>
        <v>-0.15706048010011495</v>
      </c>
    </row>
    <row r="75" spans="1:6" ht="12.75">
      <c r="A75" t="s">
        <v>79</v>
      </c>
      <c r="B75" s="49">
        <f>B20</f>
        <v>-0.002979953</v>
      </c>
      <c r="C75" s="49">
        <f>C20</f>
        <v>-0.001996746</v>
      </c>
      <c r="D75" s="49">
        <f>D20</f>
        <v>-0.000837141</v>
      </c>
      <c r="E75" s="49">
        <f>E20</f>
        <v>-0.001705179</v>
      </c>
      <c r="F75" s="49">
        <f>F20</f>
        <v>-0.01175331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77.56461980641191</v>
      </c>
      <c r="C82">
        <f>C22+(2/0.017)*(C8*C51+C23*C50)</f>
        <v>40.50156554634376</v>
      </c>
      <c r="D82">
        <f>D22+(2/0.017)*(D8*D51+D23*D50)</f>
        <v>1.5845744169873084</v>
      </c>
      <c r="E82">
        <f>E22+(2/0.017)*(E8*E51+E23*E50)</f>
        <v>-38.00237919367292</v>
      </c>
      <c r="F82">
        <f>F22+(2/0.017)*(F8*F51+F23*F50)</f>
        <v>-92.38645665456295</v>
      </c>
    </row>
    <row r="83" spans="1:6" ht="12.75">
      <c r="A83" t="s">
        <v>82</v>
      </c>
      <c r="B83">
        <f>B23+(3/0.017)*(B9*B51+B24*B50)</f>
        <v>2.4615883563749708</v>
      </c>
      <c r="C83">
        <f>C23+(3/0.017)*(C9*C51+C24*C50)</f>
        <v>-0.3522399550112625</v>
      </c>
      <c r="D83">
        <f>D23+(3/0.017)*(D9*D51+D24*D50)</f>
        <v>-0.6388340875368788</v>
      </c>
      <c r="E83">
        <f>E23+(3/0.017)*(E9*E51+E24*E50)</f>
        <v>-1.7498780700988203</v>
      </c>
      <c r="F83">
        <f>F23+(3/0.017)*(F9*F51+F24*F50)</f>
        <v>2.8263476423242566</v>
      </c>
    </row>
    <row r="84" spans="1:6" ht="12.75">
      <c r="A84" t="s">
        <v>83</v>
      </c>
      <c r="B84">
        <f>B24+(4/0.017)*(B10*B51+B25*B50)</f>
        <v>-0.8165159455566607</v>
      </c>
      <c r="C84">
        <f>C24+(4/0.017)*(C10*C51+C25*C50)</f>
        <v>1.4281785964816527</v>
      </c>
      <c r="D84">
        <f>D24+(4/0.017)*(D10*D51+D25*D50)</f>
        <v>2.0986571121444624</v>
      </c>
      <c r="E84">
        <f>E24+(4/0.017)*(E10*E51+E25*E50)</f>
        <v>3.051868077392772</v>
      </c>
      <c r="F84">
        <f>F24+(4/0.017)*(F10*F51+F25*F50)</f>
        <v>4.696855471199388</v>
      </c>
    </row>
    <row r="85" spans="1:6" ht="12.75">
      <c r="A85" t="s">
        <v>84</v>
      </c>
      <c r="B85">
        <f>B25+(5/0.017)*(B11*B51+B26*B50)</f>
        <v>1.0267981311153949</v>
      </c>
      <c r="C85">
        <f>C25+(5/0.017)*(C11*C51+C26*C50)</f>
        <v>0.5329189049562212</v>
      </c>
      <c r="D85">
        <f>D25+(5/0.017)*(D11*D51+D26*D50)</f>
        <v>-0.1511958126455199</v>
      </c>
      <c r="E85">
        <f>E25+(5/0.017)*(E11*E51+E26*E50)</f>
        <v>-0.37933827173018136</v>
      </c>
      <c r="F85">
        <f>F25+(5/0.017)*(F11*F51+F26*F50)</f>
        <v>-2.13647695489911</v>
      </c>
    </row>
    <row r="86" spans="1:6" ht="12.75">
      <c r="A86" t="s">
        <v>85</v>
      </c>
      <c r="B86">
        <f>B26+(6/0.017)*(B12*B51+B27*B50)</f>
        <v>0.5270284438141348</v>
      </c>
      <c r="C86">
        <f>C26+(6/0.017)*(C12*C51+C27*C50)</f>
        <v>-0.38894677933178684</v>
      </c>
      <c r="D86">
        <f>D26+(6/0.017)*(D12*D51+D27*D50)</f>
        <v>-0.34956601749947513</v>
      </c>
      <c r="E86">
        <f>E26+(6/0.017)*(E12*E51+E27*E50)</f>
        <v>-0.014715055665374397</v>
      </c>
      <c r="F86">
        <f>F26+(6/0.017)*(F12*F51+F27*F50)</f>
        <v>1.1232734455585276</v>
      </c>
    </row>
    <row r="87" spans="1:6" ht="12.75">
      <c r="A87" t="s">
        <v>86</v>
      </c>
      <c r="B87">
        <f>B27+(7/0.017)*(B13*B51+B28*B50)</f>
        <v>0.04846586019573436</v>
      </c>
      <c r="C87">
        <f>C27+(7/0.017)*(C13*C51+C28*C50)</f>
        <v>-0.23547193470513117</v>
      </c>
      <c r="D87">
        <f>D27+(7/0.017)*(D13*D51+D28*D50)</f>
        <v>0.22535846523229955</v>
      </c>
      <c r="E87">
        <f>E27+(7/0.017)*(E13*E51+E28*E50)</f>
        <v>0.06251730915956477</v>
      </c>
      <c r="F87">
        <f>F27+(7/0.017)*(F13*F51+F28*F50)</f>
        <v>0.3713324722085432</v>
      </c>
    </row>
    <row r="88" spans="1:6" ht="12.75">
      <c r="A88" t="s">
        <v>87</v>
      </c>
      <c r="B88">
        <f>B28+(8/0.017)*(B14*B51+B29*B50)</f>
        <v>-0.1891522993618413</v>
      </c>
      <c r="C88">
        <f>C28+(8/0.017)*(C14*C51+C29*C50)</f>
        <v>0.4246334882635043</v>
      </c>
      <c r="D88">
        <f>D28+(8/0.017)*(D14*D51+D29*D50)</f>
        <v>0.2696867654493716</v>
      </c>
      <c r="E88">
        <f>E28+(8/0.017)*(E14*E51+E29*E50)</f>
        <v>0.4667504609500619</v>
      </c>
      <c r="F88">
        <f>F28+(8/0.017)*(F14*F51+F29*F50)</f>
        <v>0.26193744135049973</v>
      </c>
    </row>
    <row r="89" spans="1:6" ht="12.75">
      <c r="A89" t="s">
        <v>88</v>
      </c>
      <c r="B89">
        <f>B29+(9/0.017)*(B15*B51+B30*B50)</f>
        <v>0.02746475166405251</v>
      </c>
      <c r="C89">
        <f>C29+(9/0.017)*(C15*C51+C30*C50)</f>
        <v>0.09603037816547987</v>
      </c>
      <c r="D89">
        <f>D29+(9/0.017)*(D15*D51+D30*D50)</f>
        <v>0.015435537142041924</v>
      </c>
      <c r="E89">
        <f>E29+(9/0.017)*(E15*E51+E30*E50)</f>
        <v>0.019790831247806225</v>
      </c>
      <c r="F89">
        <f>F29+(9/0.017)*(F15*F51+F30*F50)</f>
        <v>-0.005267173353677468</v>
      </c>
    </row>
    <row r="90" spans="1:6" ht="12.75">
      <c r="A90" t="s">
        <v>89</v>
      </c>
      <c r="B90">
        <f>B30+(10/0.017)*(B16*B51+B31*B50)</f>
        <v>0.027178292700764304</v>
      </c>
      <c r="C90">
        <f>C30+(10/0.017)*(C16*C51+C31*C50)</f>
        <v>0.05187273015122339</v>
      </c>
      <c r="D90">
        <f>D30+(10/0.017)*(D16*D51+D31*D50)</f>
        <v>-0.003917307666173228</v>
      </c>
      <c r="E90">
        <f>E30+(10/0.017)*(E16*E51+E31*E50)</f>
        <v>-0.07082879704846992</v>
      </c>
      <c r="F90">
        <f>F30+(10/0.017)*(F16*F51+F31*F50)</f>
        <v>0.297544742734325</v>
      </c>
    </row>
    <row r="91" spans="1:6" ht="12.75">
      <c r="A91" t="s">
        <v>90</v>
      </c>
      <c r="B91">
        <f>B31+(11/0.017)*(B17*B51+B32*B50)</f>
        <v>-0.012514377329925004</v>
      </c>
      <c r="C91">
        <f>C31+(11/0.017)*(C17*C51+C32*C50)</f>
        <v>-0.0006982746006199657</v>
      </c>
      <c r="D91">
        <f>D31+(11/0.017)*(D17*D51+D32*D50)</f>
        <v>0.0012986975803505646</v>
      </c>
      <c r="E91">
        <f>E31+(11/0.017)*(E17*E51+E32*E50)</f>
        <v>0.027301113171427527</v>
      </c>
      <c r="F91">
        <f>F31+(11/0.017)*(F17*F51+F32*F50)</f>
        <v>0.03877834983004057</v>
      </c>
    </row>
    <row r="92" spans="1:6" ht="12.75">
      <c r="A92" t="s">
        <v>91</v>
      </c>
      <c r="B92">
        <f>B32+(12/0.017)*(B18*B51+B33*B50)</f>
        <v>0.0017979133795048609</v>
      </c>
      <c r="C92">
        <f>C32+(12/0.017)*(C18*C51+C33*C50)</f>
        <v>0.06516718218955869</v>
      </c>
      <c r="D92">
        <f>D32+(12/0.017)*(D18*D51+D33*D50)</f>
        <v>0.0661493086009192</v>
      </c>
      <c r="E92">
        <f>E32+(12/0.017)*(E18*E51+E33*E50)</f>
        <v>0.07883735110391998</v>
      </c>
      <c r="F92">
        <f>F32+(12/0.017)*(F18*F51+F33*F50)</f>
        <v>0.042367474992703665</v>
      </c>
    </row>
    <row r="93" spans="1:6" ht="12.75">
      <c r="A93" t="s">
        <v>92</v>
      </c>
      <c r="B93">
        <f>B33+(13/0.017)*(B19*B51+B34*B50)</f>
        <v>0.13377552769612217</v>
      </c>
      <c r="C93">
        <f>C33+(13/0.017)*(C19*C51+C34*C50)</f>
        <v>0.11499349325760574</v>
      </c>
      <c r="D93">
        <f>D33+(13/0.017)*(D19*D51+D34*D50)</f>
        <v>0.13653797597799927</v>
      </c>
      <c r="E93">
        <f>E33+(13/0.017)*(E19*E51+E34*E50)</f>
        <v>0.13389646410705017</v>
      </c>
      <c r="F93">
        <f>F33+(13/0.017)*(F19*F51+F34*F50)</f>
        <v>0.10892713928309486</v>
      </c>
    </row>
    <row r="94" spans="1:6" ht="12.75">
      <c r="A94" t="s">
        <v>93</v>
      </c>
      <c r="B94">
        <f>B34+(14/0.017)*(B20*B51+B35*B50)</f>
        <v>-0.009199049639098926</v>
      </c>
      <c r="C94">
        <f>C34+(14/0.017)*(C20*C51+C35*C50)</f>
        <v>-0.004326044569985578</v>
      </c>
      <c r="D94">
        <f>D34+(14/0.017)*(D20*D51+D35*D50)</f>
        <v>-0.0037256120964718397</v>
      </c>
      <c r="E94">
        <f>E34+(14/0.017)*(E20*E51+E35*E50)</f>
        <v>-0.0011491036524074406</v>
      </c>
      <c r="F94">
        <f>F34+(14/0.017)*(F20*F51+F35*F50)</f>
        <v>-0.017680793375983946</v>
      </c>
    </row>
    <row r="95" spans="1:6" ht="12.75">
      <c r="A95" t="s">
        <v>94</v>
      </c>
      <c r="B95" s="49">
        <f>B35</f>
        <v>-0.005969321</v>
      </c>
      <c r="C95" s="49">
        <f>C35</f>
        <v>0.002946856</v>
      </c>
      <c r="D95" s="49">
        <f>D35</f>
        <v>-0.008730169</v>
      </c>
      <c r="E95" s="49">
        <f>E35</f>
        <v>-0.004880939</v>
      </c>
      <c r="F95" s="49">
        <f>F35</f>
        <v>0.0002841797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1.6923840498007827</v>
      </c>
      <c r="C103">
        <f>C63*10000/C62</f>
        <v>-0.6913797571849124</v>
      </c>
      <c r="D103">
        <f>D63*10000/D62</f>
        <v>-0.46163408799140043</v>
      </c>
      <c r="E103">
        <f>E63*10000/E62</f>
        <v>-0.8340848415605132</v>
      </c>
      <c r="F103">
        <f>F63*10000/F62</f>
        <v>-4.695019015071693</v>
      </c>
      <c r="G103">
        <f>AVERAGE(C103:E103)</f>
        <v>-0.6623662289122754</v>
      </c>
      <c r="H103">
        <f>STDEV(C103:E103)</f>
        <v>0.18791282440448345</v>
      </c>
      <c r="I103">
        <f>(B103*B4+C103*C4+D103*D4+E103*E4+F103*F4)/SUM(B4:F4)</f>
        <v>-0.8577133260421471</v>
      </c>
      <c r="K103">
        <f>(LN(H103)+LN(H123))/2-LN(K114*K115^3)</f>
        <v>-4.866185687401205</v>
      </c>
    </row>
    <row r="104" spans="1:11" ht="12.75">
      <c r="A104" t="s">
        <v>68</v>
      </c>
      <c r="B104">
        <f>B64*10000/B62</f>
        <v>-0.8283178770497311</v>
      </c>
      <c r="C104">
        <f>C64*10000/C62</f>
        <v>-0.02457976842069413</v>
      </c>
      <c r="D104">
        <f>D64*10000/D62</f>
        <v>-0.06154210146593262</v>
      </c>
      <c r="E104">
        <f>E64*10000/E62</f>
        <v>-0.04084878195452034</v>
      </c>
      <c r="F104">
        <f>F64*10000/F62</f>
        <v>-1.2695044923718304</v>
      </c>
      <c r="G104">
        <f>AVERAGE(C104:E104)</f>
        <v>-0.0423235506137157</v>
      </c>
      <c r="H104">
        <f>STDEV(C104:E104)</f>
        <v>0.01852524555803218</v>
      </c>
      <c r="I104">
        <f>(B104*B4+C104*C4+D104*D4+E104*E4+F104*F4)/SUM(B4:F4)</f>
        <v>-0.3199132464863711</v>
      </c>
      <c r="K104">
        <f>(LN(H104)+LN(H124))/2-LN(K114*K115^4)</f>
        <v>-5.383256840445824</v>
      </c>
    </row>
    <row r="105" spans="1:11" ht="12.75">
      <c r="A105" t="s">
        <v>69</v>
      </c>
      <c r="B105">
        <f>B65*10000/B62</f>
        <v>-0.2861167905449085</v>
      </c>
      <c r="C105">
        <f>C65*10000/C62</f>
        <v>0.4842303806060443</v>
      </c>
      <c r="D105">
        <f>D65*10000/D62</f>
        <v>0.23477160376918113</v>
      </c>
      <c r="E105">
        <f>E65*10000/E62</f>
        <v>0.41871652844331725</v>
      </c>
      <c r="F105">
        <f>F65*10000/F62</f>
        <v>0.2034483190097904</v>
      </c>
      <c r="G105">
        <f>AVERAGE(C105:E105)</f>
        <v>0.3792395042728476</v>
      </c>
      <c r="H105">
        <f>STDEV(C105:E105)</f>
        <v>0.12932999231907813</v>
      </c>
      <c r="I105">
        <f>(B105*B4+C105*C4+D105*D4+E105*E4+F105*F4)/SUM(B4:F4)</f>
        <v>0.25923433668299534</v>
      </c>
      <c r="K105">
        <f>(LN(H105)+LN(H125))/2-LN(K114*K115^5)</f>
        <v>-4.0911122003895795</v>
      </c>
    </row>
    <row r="106" spans="1:11" ht="12.75">
      <c r="A106" t="s">
        <v>70</v>
      </c>
      <c r="B106">
        <f>B66*10000/B62</f>
        <v>1.7081794410605002</v>
      </c>
      <c r="C106">
        <f>C66*10000/C62</f>
        <v>1.1525129581484888</v>
      </c>
      <c r="D106">
        <f>D66*10000/D62</f>
        <v>1.6603238546488126</v>
      </c>
      <c r="E106">
        <f>E66*10000/E62</f>
        <v>1.4190355070329121</v>
      </c>
      <c r="F106">
        <f>F66*10000/F62</f>
        <v>13.927345065249517</v>
      </c>
      <c r="G106">
        <f>AVERAGE(C106:E106)</f>
        <v>1.410624106610071</v>
      </c>
      <c r="H106">
        <f>STDEV(C106:E106)</f>
        <v>0.2540099218414925</v>
      </c>
      <c r="I106">
        <f>(B106*B4+C106*C4+D106*D4+E106*E4+F106*F4)/SUM(B4:F4)</f>
        <v>3.1212436589860415</v>
      </c>
      <c r="K106">
        <f>(LN(H106)+LN(H126))/2-LN(K114*K115^6)</f>
        <v>-3.580618879795097</v>
      </c>
    </row>
    <row r="107" spans="1:11" ht="12.75">
      <c r="A107" t="s">
        <v>71</v>
      </c>
      <c r="B107">
        <f>B67*10000/B62</f>
        <v>0.08455107016010281</v>
      </c>
      <c r="C107">
        <f>C67*10000/C62</f>
        <v>-0.19051736928521468</v>
      </c>
      <c r="D107">
        <f>D67*10000/D62</f>
        <v>0.03616816265968838</v>
      </c>
      <c r="E107">
        <f>E67*10000/E62</f>
        <v>0.1015612196341899</v>
      </c>
      <c r="F107">
        <f>F67*10000/F62</f>
        <v>-0.45817896165608046</v>
      </c>
      <c r="G107">
        <f>AVERAGE(C107:E107)</f>
        <v>-0.017595995663778802</v>
      </c>
      <c r="H107">
        <f>STDEV(C107:E107)</f>
        <v>0.15328213877181113</v>
      </c>
      <c r="I107">
        <f>(B107*B4+C107*C4+D107*D4+E107*E4+F107*F4)/SUM(B4:F4)</f>
        <v>-0.0614975456714273</v>
      </c>
      <c r="K107">
        <f>(LN(H107)+LN(H127))/2-LN(K114*K115^7)</f>
        <v>-3.1779066132729903</v>
      </c>
    </row>
    <row r="108" spans="1:9" ht="12.75">
      <c r="A108" t="s">
        <v>72</v>
      </c>
      <c r="B108">
        <f>B68*10000/B62</f>
        <v>-0.10058219205512597</v>
      </c>
      <c r="C108">
        <f>C68*10000/C62</f>
        <v>0.04776005522179303</v>
      </c>
      <c r="D108">
        <f>D68*10000/D62</f>
        <v>-0.08149782143149414</v>
      </c>
      <c r="E108">
        <f>E68*10000/E62</f>
        <v>0.03973383473057789</v>
      </c>
      <c r="F108">
        <f>F68*10000/F62</f>
        <v>-0.1424462601522466</v>
      </c>
      <c r="G108">
        <f>AVERAGE(C108:E108)</f>
        <v>0.0019986895069589263</v>
      </c>
      <c r="H108">
        <f>STDEV(C108:E108)</f>
        <v>0.07242137500776143</v>
      </c>
      <c r="I108">
        <f>(B108*B4+C108*C4+D108*D4+E108*E4+F108*F4)/SUM(B4:F4)</f>
        <v>-0.0321354483061055</v>
      </c>
    </row>
    <row r="109" spans="1:9" ht="12.75">
      <c r="A109" t="s">
        <v>73</v>
      </c>
      <c r="B109">
        <f>B69*10000/B62</f>
        <v>-0.12089396902526886</v>
      </c>
      <c r="C109">
        <f>C69*10000/C62</f>
        <v>-0.03397972248724267</v>
      </c>
      <c r="D109">
        <f>D69*10000/D62</f>
        <v>0.027620221839320364</v>
      </c>
      <c r="E109">
        <f>E69*10000/E62</f>
        <v>0.042722204834655664</v>
      </c>
      <c r="F109">
        <f>F69*10000/F62</f>
        <v>0.17422048958066236</v>
      </c>
      <c r="G109">
        <f>AVERAGE(C109:E109)</f>
        <v>0.012120901395577787</v>
      </c>
      <c r="H109">
        <f>STDEV(C109:E109)</f>
        <v>0.0406321069400395</v>
      </c>
      <c r="I109">
        <f>(B109*B4+C109*C4+D109*D4+E109*E4+F109*F4)/SUM(B4:F4)</f>
        <v>0.014394902577437953</v>
      </c>
    </row>
    <row r="110" spans="1:11" ht="12.75">
      <c r="A110" t="s">
        <v>74</v>
      </c>
      <c r="B110">
        <f>B70*10000/B62</f>
        <v>-0.28429950742655447</v>
      </c>
      <c r="C110">
        <f>C70*10000/C62</f>
        <v>-0.07483380159428002</v>
      </c>
      <c r="D110">
        <f>D70*10000/D62</f>
        <v>0.002971161498119597</v>
      </c>
      <c r="E110">
        <f>E70*10000/E62</f>
        <v>-0.0861291261465301</v>
      </c>
      <c r="F110">
        <f>F70*10000/F62</f>
        <v>-0.3930679526110729</v>
      </c>
      <c r="G110">
        <f>AVERAGE(C110:E110)</f>
        <v>-0.05266392208089684</v>
      </c>
      <c r="H110">
        <f>STDEV(C110:E110)</f>
        <v>0.048511266555494856</v>
      </c>
      <c r="I110">
        <f>(B110*B4+C110*C4+D110*D4+E110*E4+F110*F4)/SUM(B4:F4)</f>
        <v>-0.1316388378956765</v>
      </c>
      <c r="K110">
        <f>EXP(AVERAGE(K103:K107))</f>
        <v>0.014701348653629077</v>
      </c>
    </row>
    <row r="111" spans="1:9" ht="12.75">
      <c r="A111" t="s">
        <v>75</v>
      </c>
      <c r="B111">
        <f>B71*10000/B62</f>
        <v>0.010187127292201463</v>
      </c>
      <c r="C111">
        <f>C71*10000/C62</f>
        <v>-0.006972708292352229</v>
      </c>
      <c r="D111">
        <f>D71*10000/D62</f>
        <v>-0.00763781898557565</v>
      </c>
      <c r="E111">
        <f>E71*10000/E62</f>
        <v>-0.007773559867904031</v>
      </c>
      <c r="F111">
        <f>F71*10000/F62</f>
        <v>-0.04886644869339033</v>
      </c>
      <c r="G111">
        <f>AVERAGE(C111:E111)</f>
        <v>-0.0074613623819439695</v>
      </c>
      <c r="H111">
        <f>STDEV(C111:E111)</f>
        <v>0.00042859481009440375</v>
      </c>
      <c r="I111">
        <f>(B111*B4+C111*C4+D111*D4+E111*E4+F111*F4)/SUM(B4:F4)</f>
        <v>-0.010415002796582081</v>
      </c>
    </row>
    <row r="112" spans="1:9" ht="12.75">
      <c r="A112" t="s">
        <v>76</v>
      </c>
      <c r="B112">
        <f>B72*10000/B62</f>
        <v>-0.05660026082004021</v>
      </c>
      <c r="C112">
        <f>C72*10000/C62</f>
        <v>-0.035367490800216075</v>
      </c>
      <c r="D112">
        <f>D72*10000/D62</f>
        <v>-0.049075823895497236</v>
      </c>
      <c r="E112">
        <f>E72*10000/E62</f>
        <v>-0.05304583989620246</v>
      </c>
      <c r="F112">
        <f>F72*10000/F62</f>
        <v>-0.049350385596486954</v>
      </c>
      <c r="G112">
        <f>AVERAGE(C112:E112)</f>
        <v>-0.045829718197305254</v>
      </c>
      <c r="H112">
        <f>STDEV(C112:E112)</f>
        <v>0.009275446530640268</v>
      </c>
      <c r="I112">
        <f>(B112*B4+C112*C4+D112*D4+E112*E4+F112*F4)/SUM(B4:F4)</f>
        <v>-0.04786011761198368</v>
      </c>
    </row>
    <row r="113" spans="1:9" ht="12.75">
      <c r="A113" t="s">
        <v>77</v>
      </c>
      <c r="B113">
        <f>B73*10000/B62</f>
        <v>0.030309294276668414</v>
      </c>
      <c r="C113">
        <f>C73*10000/C62</f>
        <v>0.02687398158604292</v>
      </c>
      <c r="D113">
        <f>D73*10000/D62</f>
        <v>0.029774884580949908</v>
      </c>
      <c r="E113">
        <f>E73*10000/E62</f>
        <v>0.02931648758497262</v>
      </c>
      <c r="F113">
        <f>F73*10000/F62</f>
        <v>-0.002955425427066877</v>
      </c>
      <c r="G113">
        <f>AVERAGE(C113:E113)</f>
        <v>0.02865511791732182</v>
      </c>
      <c r="H113">
        <f>STDEV(C113:E113)</f>
        <v>0.0015594444281317363</v>
      </c>
      <c r="I113">
        <f>(B113*B4+C113*C4+D113*D4+E113*E4+F113*F4)/SUM(B4:F4)</f>
        <v>0.024683855032783395</v>
      </c>
    </row>
    <row r="114" spans="1:11" ht="12.75">
      <c r="A114" t="s">
        <v>78</v>
      </c>
      <c r="B114">
        <f>B74*10000/B62</f>
        <v>-0.21309023080036352</v>
      </c>
      <c r="C114">
        <f>C74*10000/C62</f>
        <v>-0.20085952189205492</v>
      </c>
      <c r="D114">
        <f>D74*10000/D62</f>
        <v>-0.22315389816077044</v>
      </c>
      <c r="E114">
        <f>E74*10000/E62</f>
        <v>-0.20309948921112259</v>
      </c>
      <c r="F114">
        <f>F74*10000/F62</f>
        <v>-0.1570644242547519</v>
      </c>
      <c r="G114">
        <f>AVERAGE(C114:E114)</f>
        <v>-0.209037636421316</v>
      </c>
      <c r="H114">
        <f>STDEV(C114:E114)</f>
        <v>0.01227623710752576</v>
      </c>
      <c r="I114">
        <f>(B114*B4+C114*C4+D114*D4+E114*E4+F114*F4)/SUM(B4:F4)</f>
        <v>-0.2027019181022348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-0.0029799657216478172</v>
      </c>
      <c r="C115">
        <f>C75*10000/C62</f>
        <v>-0.0019967425004132513</v>
      </c>
      <c r="D115">
        <f>D75*10000/D62</f>
        <v>-0.0008371415049515378</v>
      </c>
      <c r="E115">
        <f>E75*10000/E62</f>
        <v>-0.001705178303621145</v>
      </c>
      <c r="F115">
        <f>F75*10000/F62</f>
        <v>-0.011753605153001608</v>
      </c>
      <c r="G115">
        <f>AVERAGE(C115:E115)</f>
        <v>-0.001513020769661978</v>
      </c>
      <c r="H115">
        <f>STDEV(C115:E115)</f>
        <v>0.0006032097525420997</v>
      </c>
      <c r="I115">
        <f>(B115*B4+C115*C4+D115*D4+E115*E4+F115*F4)/SUM(B4:F4)</f>
        <v>-0.0030902582626204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77.5649509357204</v>
      </c>
      <c r="C122">
        <f>C82*10000/C62</f>
        <v>40.50149456148034</v>
      </c>
      <c r="D122">
        <f>D82*10000/D62</f>
        <v>1.5845753727800465</v>
      </c>
      <c r="E122">
        <f>E82*10000/E62</f>
        <v>-38.00236367386338</v>
      </c>
      <c r="F122">
        <f>F82*10000/F62</f>
        <v>-92.38877669376805</v>
      </c>
      <c r="G122">
        <f>AVERAGE(C122:E122)</f>
        <v>1.361235420132336</v>
      </c>
      <c r="H122">
        <f>STDEV(C122:E122)</f>
        <v>39.252405658883795</v>
      </c>
      <c r="I122">
        <f>(B122*B4+C122*C4+D122*D4+E122*E4+F122*F4)/SUM(B4:F4)</f>
        <v>-0.05484499022829882</v>
      </c>
    </row>
    <row r="123" spans="1:9" ht="12.75">
      <c r="A123" t="s">
        <v>82</v>
      </c>
      <c r="B123">
        <f>B83*10000/B62</f>
        <v>2.461598865084383</v>
      </c>
      <c r="C123">
        <f>C83*10000/C62</f>
        <v>-0.352239337659692</v>
      </c>
      <c r="D123">
        <f>D83*10000/D62</f>
        <v>-0.638834472872509</v>
      </c>
      <c r="E123">
        <f>E83*10000/E62</f>
        <v>-1.7498773554652909</v>
      </c>
      <c r="F123">
        <f>F83*10000/F62</f>
        <v>2.8264186184994977</v>
      </c>
      <c r="G123">
        <f>AVERAGE(C123:E123)</f>
        <v>-0.9136503886658307</v>
      </c>
      <c r="H123">
        <f>STDEV(C123:E123)</f>
        <v>0.7382349543904583</v>
      </c>
      <c r="I123">
        <f>(B123*B4+C123*C4+D123*D4+E123*E4+F123*F4)/SUM(B4:F4)</f>
        <v>0.07478494159599942</v>
      </c>
    </row>
    <row r="124" spans="1:9" ht="12.75">
      <c r="A124" t="s">
        <v>83</v>
      </c>
      <c r="B124">
        <f>B84*10000/B62</f>
        <v>-0.816519431325831</v>
      </c>
      <c r="C124">
        <f>C84*10000/C62</f>
        <v>1.4281760933916796</v>
      </c>
      <c r="D124">
        <f>D84*10000/D62</f>
        <v>2.0986583780245662</v>
      </c>
      <c r="E124">
        <f>E84*10000/E62</f>
        <v>3.0518668310389305</v>
      </c>
      <c r="F124">
        <f>F84*10000/F62</f>
        <v>4.696973420184861</v>
      </c>
      <c r="G124">
        <f>AVERAGE(C124:E124)</f>
        <v>2.1929004341517255</v>
      </c>
      <c r="H124">
        <f>STDEV(C124:E124)</f>
        <v>0.8159375446305156</v>
      </c>
      <c r="I124">
        <f>(B124*B4+C124*C4+D124*D4+E124*E4+F124*F4)/SUM(B4:F4)</f>
        <v>2.0893799400226434</v>
      </c>
    </row>
    <row r="125" spans="1:9" ht="12.75">
      <c r="A125" t="s">
        <v>84</v>
      </c>
      <c r="B125">
        <f>B85*10000/B62</f>
        <v>1.0268025145953366</v>
      </c>
      <c r="C125">
        <f>C85*10000/C62</f>
        <v>0.5329179709386056</v>
      </c>
      <c r="D125">
        <f>D85*10000/D62</f>
        <v>-0.1511959038446824</v>
      </c>
      <c r="E125">
        <f>E85*10000/E62</f>
        <v>-0.3793381168120459</v>
      </c>
      <c r="F125">
        <f>F85*10000/F62</f>
        <v>-2.1365306068138565</v>
      </c>
      <c r="G125">
        <f>AVERAGE(C125:E125)</f>
        <v>0.0007946500939591076</v>
      </c>
      <c r="H125">
        <f>STDEV(C125:E125)</f>
        <v>0.4747406015651731</v>
      </c>
      <c r="I125">
        <f>(B125*B4+C125*C4+D125*D4+E125*E4+F125*F4)/SUM(B4:F4)</f>
        <v>-0.1348657582934387</v>
      </c>
    </row>
    <row r="126" spans="1:9" ht="12.75">
      <c r="A126" t="s">
        <v>85</v>
      </c>
      <c r="B126">
        <f>B86*10000/B62</f>
        <v>0.5270306937389664</v>
      </c>
      <c r="C126">
        <f>C86*10000/C62</f>
        <v>-0.3889460976461869</v>
      </c>
      <c r="D126">
        <f>D86*10000/D62</f>
        <v>-0.34956622835272216</v>
      </c>
      <c r="E126">
        <f>E86*10000/E62</f>
        <v>-0.014715049655885881</v>
      </c>
      <c r="F126">
        <f>F86*10000/F62</f>
        <v>1.1233016535721922</v>
      </c>
      <c r="G126">
        <f>AVERAGE(C126:E126)</f>
        <v>-0.2510757918849316</v>
      </c>
      <c r="H126">
        <f>STDEV(C126:E126)</f>
        <v>0.20563923233831533</v>
      </c>
      <c r="I126">
        <f>(B126*B4+C126*C4+D126*D4+E126*E4+F126*F4)/SUM(B4:F4)</f>
        <v>0.04493223313153403</v>
      </c>
    </row>
    <row r="127" spans="1:9" ht="12.75">
      <c r="A127" t="s">
        <v>86</v>
      </c>
      <c r="B127">
        <f>B87*10000/B62</f>
        <v>0.0484660671002072</v>
      </c>
      <c r="C127">
        <f>C87*10000/C62</f>
        <v>-0.2354715220064392</v>
      </c>
      <c r="D127">
        <f>D87*10000/D62</f>
        <v>0.2253586011653187</v>
      </c>
      <c r="E127">
        <f>E87*10000/E62</f>
        <v>0.06251728362809143</v>
      </c>
      <c r="F127">
        <f>F87*10000/F62</f>
        <v>0.37134179723219757</v>
      </c>
      <c r="G127">
        <f>AVERAGE(C127:E127)</f>
        <v>0.01746812092899031</v>
      </c>
      <c r="H127">
        <f>STDEV(C127:E127)</f>
        <v>0.23369461033695652</v>
      </c>
      <c r="I127">
        <f>(B127*B4+C127*C4+D127*D4+E127*E4+F127*F4)/SUM(B4:F4)</f>
        <v>0.06907263793698303</v>
      </c>
    </row>
    <row r="128" spans="1:9" ht="12.75">
      <c r="A128" t="s">
        <v>87</v>
      </c>
      <c r="B128">
        <f>B88*10000/B62</f>
        <v>-0.18915310686750875</v>
      </c>
      <c r="C128">
        <f>C88*10000/C62</f>
        <v>0.424632744031775</v>
      </c>
      <c r="D128">
        <f>D88*10000/D62</f>
        <v>0.26968692812059053</v>
      </c>
      <c r="E128">
        <f>E88*10000/E62</f>
        <v>0.4667502703336213</v>
      </c>
      <c r="F128">
        <f>F88*10000/F62</f>
        <v>0.2619440192100175</v>
      </c>
      <c r="G128">
        <f>AVERAGE(C128:E128)</f>
        <v>0.3870233141619956</v>
      </c>
      <c r="H128">
        <f>STDEV(C128:E128)</f>
        <v>0.10377544084411289</v>
      </c>
      <c r="I128">
        <f>(B128*B4+C128*C4+D128*D4+E128*E4+F128*F4)/SUM(B4:F4)</f>
        <v>0.2867070643426972</v>
      </c>
    </row>
    <row r="129" spans="1:9" ht="12.75">
      <c r="A129" t="s">
        <v>88</v>
      </c>
      <c r="B129">
        <f>B89*10000/B62</f>
        <v>0.027464868913182967</v>
      </c>
      <c r="C129">
        <f>C89*10000/C62</f>
        <v>0.09603020985832467</v>
      </c>
      <c r="D129">
        <f>D89*10000/D62</f>
        <v>0.015435546452538263</v>
      </c>
      <c r="E129">
        <f>E89*10000/E62</f>
        <v>0.019790823165419327</v>
      </c>
      <c r="F129">
        <f>F89*10000/F62</f>
        <v>-0.005267305624673923</v>
      </c>
      <c r="G129">
        <f>AVERAGE(C129:E129)</f>
        <v>0.04375219315876075</v>
      </c>
      <c r="H129">
        <f>STDEV(C129:E129)</f>
        <v>0.0453264313766411</v>
      </c>
      <c r="I129">
        <f>(B129*B4+C129*C4+D129*D4+E129*E4+F129*F4)/SUM(B4:F4)</f>
        <v>0.034867097019724534</v>
      </c>
    </row>
    <row r="130" spans="1:9" ht="12.75">
      <c r="A130" t="s">
        <v>89</v>
      </c>
      <c r="B130">
        <f>B90*10000/B62</f>
        <v>0.027178408726979485</v>
      </c>
      <c r="C130">
        <f>C90*10000/C62</f>
        <v>0.051872639236746</v>
      </c>
      <c r="D130">
        <f>D90*10000/D62</f>
        <v>-0.0039173100290374645</v>
      </c>
      <c r="E130">
        <f>E90*10000/E62</f>
        <v>-0.07082876812266413</v>
      </c>
      <c r="F130">
        <f>F90*10000/F62</f>
        <v>0.29755221477615246</v>
      </c>
      <c r="G130">
        <f>AVERAGE(C130:E130)</f>
        <v>-0.007624479638318531</v>
      </c>
      <c r="H130">
        <f>STDEV(C130:E130)</f>
        <v>0.0614346496032895</v>
      </c>
      <c r="I130">
        <f>(B130*B4+C130*C4+D130*D4+E130*E4+F130*F4)/SUM(B4:F4)</f>
        <v>0.038098915978801474</v>
      </c>
    </row>
    <row r="131" spans="1:9" ht="12.75">
      <c r="A131" t="s">
        <v>90</v>
      </c>
      <c r="B131">
        <f>B91*10000/B62</f>
        <v>-0.012514430754761248</v>
      </c>
      <c r="C131">
        <f>C91*10000/C62</f>
        <v>-0.0006982733767925287</v>
      </c>
      <c r="D131">
        <f>D91*10000/D62</f>
        <v>0.0012986983637064632</v>
      </c>
      <c r="E131">
        <f>E91*10000/E62</f>
        <v>0.02730110202191306</v>
      </c>
      <c r="F131">
        <f>F91*10000/F62</f>
        <v>0.03877932364476593</v>
      </c>
      <c r="G131">
        <f>AVERAGE(C131:E131)</f>
        <v>0.00930050900294233</v>
      </c>
      <c r="H131">
        <f>STDEV(C131:E131)</f>
        <v>0.015620915011901548</v>
      </c>
      <c r="I131">
        <f>(B131*B4+C131*C4+D131*D4+E131*E4+F131*F4)/SUM(B4:F4)</f>
        <v>0.010056997804306751</v>
      </c>
    </row>
    <row r="132" spans="1:9" ht="12.75">
      <c r="A132" t="s">
        <v>91</v>
      </c>
      <c r="B132">
        <f>B92*10000/B62</f>
        <v>0.001797921054934916</v>
      </c>
      <c r="C132">
        <f>C92*10000/C62</f>
        <v>0.06516706797462737</v>
      </c>
      <c r="D132">
        <f>D92*10000/D62</f>
        <v>0.06614934850124077</v>
      </c>
      <c r="E132">
        <f>E92*10000/E62</f>
        <v>0.07883731890749703</v>
      </c>
      <c r="F132">
        <f>F92*10000/F62</f>
        <v>0.04236853893872523</v>
      </c>
      <c r="G132">
        <f>AVERAGE(C132:E132)</f>
        <v>0.07005124512778839</v>
      </c>
      <c r="H132">
        <f>STDEV(C132:E132)</f>
        <v>0.0076247975779756135</v>
      </c>
      <c r="I132">
        <f>(B132*B4+C132*C4+D132*D4+E132*E4+F132*F4)/SUM(B4:F4)</f>
        <v>0.0564527888001431</v>
      </c>
    </row>
    <row r="133" spans="1:9" ht="12.75">
      <c r="A133" t="s">
        <v>92</v>
      </c>
      <c r="B133">
        <f>B93*10000/B62</f>
        <v>0.13377609879410587</v>
      </c>
      <c r="C133">
        <f>C93*10000/C62</f>
        <v>0.11499329171484307</v>
      </c>
      <c r="D133">
        <f>D93*10000/D62</f>
        <v>0.1365380583357633</v>
      </c>
      <c r="E133">
        <f>E93*10000/E62</f>
        <v>0.13389640942501013</v>
      </c>
      <c r="F133">
        <f>F93*10000/F62</f>
        <v>0.10892987469738379</v>
      </c>
      <c r="G133">
        <f>AVERAGE(C133:E133)</f>
        <v>0.12847591982520548</v>
      </c>
      <c r="H133">
        <f>STDEV(C133:E133)</f>
        <v>0.01175076690321415</v>
      </c>
      <c r="I133">
        <f>(B133*B4+C133*C4+D133*D4+E133*E4+F133*F4)/SUM(B4:F4)</f>
        <v>0.12663908099319798</v>
      </c>
    </row>
    <row r="134" spans="1:9" ht="12.75">
      <c r="A134" t="s">
        <v>93</v>
      </c>
      <c r="B134">
        <f>B94*10000/B62</f>
        <v>-0.009199088910547085</v>
      </c>
      <c r="C134">
        <f>C94*10000/C62</f>
        <v>-0.0043260369879655055</v>
      </c>
      <c r="D134">
        <f>D94*10000/D62</f>
        <v>-0.0037256143437080368</v>
      </c>
      <c r="E134">
        <f>E94*10000/E62</f>
        <v>-0.0011491031831244588</v>
      </c>
      <c r="F134">
        <f>F94*10000/F62</f>
        <v>-0.01768123738190532</v>
      </c>
      <c r="G134">
        <f>AVERAGE(C134:E134)</f>
        <v>-0.0030669181715993338</v>
      </c>
      <c r="H134">
        <f>STDEV(C134:E134)</f>
        <v>0.0016877907410127722</v>
      </c>
      <c r="I134">
        <f>(B134*B4+C134*C4+D134*D4+E134*E4+F134*F4)/SUM(B4:F4)</f>
        <v>-0.00590447306799793</v>
      </c>
    </row>
    <row r="135" spans="1:9" ht="12.75">
      <c r="A135" t="s">
        <v>94</v>
      </c>
      <c r="B135">
        <f>B95*10000/B62</f>
        <v>-0.0059693464834889905</v>
      </c>
      <c r="C135">
        <f>C95*10000/C62</f>
        <v>0.002946850835207779</v>
      </c>
      <c r="D135">
        <f>D95*10000/D62</f>
        <v>-0.008730174265913701</v>
      </c>
      <c r="E135">
        <f>E95*10000/E62</f>
        <v>-0.004880937006671022</v>
      </c>
      <c r="F135">
        <f>F95*10000/F62</f>
        <v>0.0002841868364144612</v>
      </c>
      <c r="G135">
        <f>AVERAGE(C135:E135)</f>
        <v>-0.0035547534791256484</v>
      </c>
      <c r="H135">
        <f>STDEV(C135:E135)</f>
        <v>0.005950403420324104</v>
      </c>
      <c r="I135">
        <f>(B135*B4+C135*C4+D135*D4+E135*E4+F135*F4)/SUM(B4:F4)</f>
        <v>-0.0033928807410181384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2005-03-09T14:44:55Z</cp:lastPrinted>
  <dcterms:created xsi:type="dcterms:W3CDTF">2005-03-09T14:44:55Z</dcterms:created>
  <dcterms:modified xsi:type="dcterms:W3CDTF">2005-03-10T16:44:45Z</dcterms:modified>
  <cp:category/>
  <cp:version/>
  <cp:contentType/>
  <cp:contentStatus/>
</cp:coreProperties>
</file>