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<sst xmlns="http://schemas.openxmlformats.org/spreadsheetml/2006/main" count="204" uniqueCount="98">
  <si>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14/03/2005       08:22:11</t>
  </si>
  <si>
    <t>LISSNER</t>
  </si>
  <si>
    <t>HCMQAP513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</si>
  <si>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</si>
  <si>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</si>
  <si>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</si>
  <si>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</si>
  <si>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</si>
  <si>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</si>
  <si>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</si>
  <si>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</si>
  <si>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</si>
  <si>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</si>
  <si>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</si>
  <si>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</si>
  <si>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</si>
  <si>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</si>
  <si>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</si>
  <si>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</si>
  <si>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</si>
  <si>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</si>
  <si>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</si>
  <si>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</si>
  <si>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</si>
  <si>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</si>
  <si>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</si>
  <si>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</si>
  <si>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</si>
  <si>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</si>
  <si>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</si>
  <si>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</si>
  <si>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a3*!</t>
  </si>
  <si>
    <t>a4</t>
  </si>
  <si>
    <t>a5*!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</si>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</sst>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a3*!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a5*!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1108286"/>
        <c:axId val="34430255"/>
      </c:lineChart>
      <c:catAx>
        <c:axId val="411082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430255"/>
        <c:crosses val="autoZero"/>
        <c:auto val="1"/>
        <c:lblOffset val="100"/>
        <c:noMultiLvlLbl val="0"/>
      </c:catAx>
      <c:valAx>
        <c:axId val="34430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10828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-0.002267</v>
      </c>
      <c r="C4" s="12">
        <v>-0.003765</v>
      </c>
      <c r="D4" s="12">
        <v>-0.003765</v>
      </c>
      <c r="E4" s="12">
        <v>-0.003762</v>
      </c>
      <c r="F4" s="24">
        <v>-0.002085</v>
      </c>
      <c r="G4" s="34">
        <v>-0.011731</v>
      </c>
    </row>
    <row r="5" spans="1:7" ht="12.75" thickBot="1">
      <c r="A5" s="44" t="s">
        <v>13</v>
      </c>
      <c r="B5" s="45">
        <v>5.553801</v>
      </c>
      <c r="C5" s="46">
        <v>3.237586</v>
      </c>
      <c r="D5" s="46">
        <v>-0.733241</v>
      </c>
      <c r="E5" s="46">
        <v>-3.084312</v>
      </c>
      <c r="F5" s="47">
        <v>-5.103462</v>
      </c>
      <c r="G5" s="48">
        <v>7.706482</v>
      </c>
    </row>
    <row r="6" spans="1:7" ht="12.75" thickTop="1">
      <c r="A6" s="6" t="s">
        <v>14</v>
      </c>
      <c r="B6" s="39">
        <v>-118.6871</v>
      </c>
      <c r="C6" s="40">
        <v>108.2127</v>
      </c>
      <c r="D6" s="40">
        <v>-115.9668</v>
      </c>
      <c r="E6" s="40">
        <v>165.2198</v>
      </c>
      <c r="F6" s="41">
        <v>-154.9747</v>
      </c>
      <c r="G6" s="42">
        <v>0.0158215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0.1344733</v>
      </c>
      <c r="C8" s="13">
        <v>-1.966966</v>
      </c>
      <c r="D8" s="13">
        <v>-1.386174</v>
      </c>
      <c r="E8" s="13">
        <v>-1.165356</v>
      </c>
      <c r="F8" s="25">
        <v>-5.089909</v>
      </c>
      <c r="G8" s="35">
        <v>-1.74584</v>
      </c>
    </row>
    <row r="9" spans="1:7" ht="12">
      <c r="A9" s="20" t="s">
        <v>17</v>
      </c>
      <c r="B9" s="29">
        <v>-0.3470298</v>
      </c>
      <c r="C9" s="13">
        <v>-0.5226807</v>
      </c>
      <c r="D9" s="13">
        <v>0.07658097</v>
      </c>
      <c r="E9" s="13">
        <v>0.1166747</v>
      </c>
      <c r="F9" s="25">
        <v>-1.06668</v>
      </c>
      <c r="G9" s="35">
        <v>-0.2718656</v>
      </c>
    </row>
    <row r="10" spans="1:7" ht="12">
      <c r="A10" s="20" t="s">
        <v>18</v>
      </c>
      <c r="B10" s="29">
        <v>0.5266952</v>
      </c>
      <c r="C10" s="13">
        <v>0.5182283</v>
      </c>
      <c r="D10" s="13">
        <v>0.725319</v>
      </c>
      <c r="E10" s="13">
        <v>0.1432722</v>
      </c>
      <c r="F10" s="25">
        <v>-1.691167</v>
      </c>
      <c r="G10" s="35">
        <v>0.18481</v>
      </c>
    </row>
    <row r="11" spans="1:7" ht="12">
      <c r="A11" s="21" t="s">
        <v>19</v>
      </c>
      <c r="B11" s="31">
        <v>2.588852</v>
      </c>
      <c r="C11" s="15">
        <v>2.162606</v>
      </c>
      <c r="D11" s="15">
        <v>2.16476</v>
      </c>
      <c r="E11" s="15">
        <v>2.642399</v>
      </c>
      <c r="F11" s="27">
        <v>14.69735</v>
      </c>
      <c r="G11" s="37">
        <v>4.010737</v>
      </c>
    </row>
    <row r="12" spans="1:7" ht="12">
      <c r="A12" s="20" t="s">
        <v>20</v>
      </c>
      <c r="B12" s="29">
        <v>0.2919769</v>
      </c>
      <c r="C12" s="13">
        <v>-0.2070531</v>
      </c>
      <c r="D12" s="13">
        <v>0.06417165</v>
      </c>
      <c r="E12" s="13">
        <v>-0.1792539</v>
      </c>
      <c r="F12" s="25">
        <v>-0.07554412</v>
      </c>
      <c r="G12" s="35">
        <v>-0.04523283</v>
      </c>
    </row>
    <row r="13" spans="1:7" ht="12">
      <c r="A13" s="20" t="s">
        <v>21</v>
      </c>
      <c r="B13" s="29">
        <v>0.07381001</v>
      </c>
      <c r="C13" s="13">
        <v>-0.1739826</v>
      </c>
      <c r="D13" s="13">
        <v>-0.1558274</v>
      </c>
      <c r="E13" s="13">
        <v>-0.0381095</v>
      </c>
      <c r="F13" s="25">
        <v>-0.2297801</v>
      </c>
      <c r="G13" s="35">
        <v>-0.1084865</v>
      </c>
    </row>
    <row r="14" spans="1:7" ht="12">
      <c r="A14" s="20" t="s">
        <v>22</v>
      </c>
      <c r="B14" s="29">
        <v>0.1697632</v>
      </c>
      <c r="C14" s="13">
        <v>-0.03110094</v>
      </c>
      <c r="D14" s="13">
        <v>0.1118131</v>
      </c>
      <c r="E14" s="13">
        <v>-0.01095116</v>
      </c>
      <c r="F14" s="25">
        <v>0.2540963</v>
      </c>
      <c r="G14" s="35">
        <v>0.07527386</v>
      </c>
    </row>
    <row r="15" spans="1:7" ht="12">
      <c r="A15" s="21" t="s">
        <v>23</v>
      </c>
      <c r="B15" s="31">
        <v>-0.4225237</v>
      </c>
      <c r="C15" s="15">
        <v>-0.1559771</v>
      </c>
      <c r="D15" s="15">
        <v>-0.06479849</v>
      </c>
      <c r="E15" s="15">
        <v>-0.1716522</v>
      </c>
      <c r="F15" s="27">
        <v>-0.3987855</v>
      </c>
      <c r="G15" s="37">
        <v>-0.2088066</v>
      </c>
    </row>
    <row r="16" spans="1:7" ht="12">
      <c r="A16" s="20" t="s">
        <v>24</v>
      </c>
      <c r="B16" s="29">
        <v>-0.02277835</v>
      </c>
      <c r="C16" s="13">
        <v>0.004829819</v>
      </c>
      <c r="D16" s="13">
        <v>-0.02848997</v>
      </c>
      <c r="E16" s="13">
        <v>-0.021088</v>
      </c>
      <c r="F16" s="25">
        <v>-0.01209453</v>
      </c>
      <c r="G16" s="35">
        <v>-0.01567701</v>
      </c>
    </row>
    <row r="17" spans="1:7" ht="12">
      <c r="A17" s="20" t="s">
        <v>25</v>
      </c>
      <c r="B17" s="29">
        <v>-0.03968939</v>
      </c>
      <c r="C17" s="13">
        <v>-0.05918382</v>
      </c>
      <c r="D17" s="13">
        <v>-0.04968488</v>
      </c>
      <c r="E17" s="13">
        <v>-0.05500076</v>
      </c>
      <c r="F17" s="25">
        <v>-0.04790961</v>
      </c>
      <c r="G17" s="35">
        <v>-0.05157003</v>
      </c>
    </row>
    <row r="18" spans="1:7" ht="12">
      <c r="A18" s="20" t="s">
        <v>26</v>
      </c>
      <c r="B18" s="29">
        <v>0.03224122</v>
      </c>
      <c r="C18" s="13">
        <v>-0.01781817</v>
      </c>
      <c r="D18" s="13">
        <v>0.05592252</v>
      </c>
      <c r="E18" s="13">
        <v>-0.01626969</v>
      </c>
      <c r="F18" s="25">
        <v>0.02806375</v>
      </c>
      <c r="G18" s="35">
        <v>0.01364866</v>
      </c>
    </row>
    <row r="19" spans="1:7" ht="12">
      <c r="A19" s="21" t="s">
        <v>27</v>
      </c>
      <c r="B19" s="31">
        <v>-0.2104154</v>
      </c>
      <c r="C19" s="15">
        <v>-0.2029435</v>
      </c>
      <c r="D19" s="15">
        <v>-0.2112174</v>
      </c>
      <c r="E19" s="15">
        <v>-0.2069493</v>
      </c>
      <c r="F19" s="27">
        <v>-0.1598096</v>
      </c>
      <c r="G19" s="37">
        <v>-0.2012308</v>
      </c>
    </row>
    <row r="20" spans="1:7" ht="12.75" thickBot="1">
      <c r="A20" s="44" t="s">
        <v>28</v>
      </c>
      <c r="B20" s="45">
        <v>-0.0006970989</v>
      </c>
      <c r="C20" s="46">
        <v>0.004797252</v>
      </c>
      <c r="D20" s="46">
        <v>-0.002089359</v>
      </c>
      <c r="E20" s="46">
        <v>5.164145E-05</v>
      </c>
      <c r="F20" s="47">
        <v>-0.008764776</v>
      </c>
      <c r="G20" s="48">
        <v>-0.0006044743</v>
      </c>
    </row>
    <row r="21" spans="1:7" ht="12.75" thickTop="1">
      <c r="A21" s="6" t="s">
        <v>29</v>
      </c>
      <c r="B21" s="39">
        <v>-183.4296</v>
      </c>
      <c r="C21" s="40">
        <v>113.9608</v>
      </c>
      <c r="D21" s="40">
        <v>-12.16745</v>
      </c>
      <c r="E21" s="40">
        <v>28.98271</v>
      </c>
      <c r="F21" s="41">
        <v>-36.41301</v>
      </c>
      <c r="G21" s="43">
        <v>0.02935069</v>
      </c>
    </row>
    <row r="22" spans="1:7" ht="12">
      <c r="A22" s="20" t="s">
        <v>30</v>
      </c>
      <c r="B22" s="29">
        <v>111.0806</v>
      </c>
      <c r="C22" s="13">
        <v>64.75262</v>
      </c>
      <c r="D22" s="13">
        <v>-14.66483</v>
      </c>
      <c r="E22" s="13">
        <v>-61.68702</v>
      </c>
      <c r="F22" s="25">
        <v>-102.0728</v>
      </c>
      <c r="G22" s="36">
        <v>0</v>
      </c>
    </row>
    <row r="23" spans="1:7" ht="12">
      <c r="A23" s="20" t="s">
        <v>31</v>
      </c>
      <c r="B23" s="50">
        <v>-5.206182</v>
      </c>
      <c r="C23" s="51">
        <v>-6.61559</v>
      </c>
      <c r="D23" s="51">
        <v>-4.232575</v>
      </c>
      <c r="E23" s="51">
        <v>-5.797237</v>
      </c>
      <c r="F23" s="52">
        <v>3.562691</v>
      </c>
      <c r="G23" s="49">
        <v>-4.284701</v>
      </c>
    </row>
    <row r="24" spans="1:7" ht="12">
      <c r="A24" s="20" t="s">
        <v>32</v>
      </c>
      <c r="B24" s="29">
        <v>1.060339</v>
      </c>
      <c r="C24" s="13">
        <v>1.402312</v>
      </c>
      <c r="D24" s="13">
        <v>3.964614</v>
      </c>
      <c r="E24" s="13">
        <v>1.627027</v>
      </c>
      <c r="F24" s="25">
        <v>2.027718</v>
      </c>
      <c r="G24" s="35">
        <v>2.106722</v>
      </c>
    </row>
    <row r="25" spans="1:7" ht="12">
      <c r="A25" s="20" t="s">
        <v>33</v>
      </c>
      <c r="B25" s="50">
        <v>-1.922196</v>
      </c>
      <c r="C25" s="51">
        <v>-2.110689</v>
      </c>
      <c r="D25" s="51">
        <v>-0.9731285</v>
      </c>
      <c r="E25" s="51">
        <v>-1.9042</v>
      </c>
      <c r="F25" s="52">
        <v>-3.034823</v>
      </c>
      <c r="G25" s="49">
        <v>-1.883105</v>
      </c>
    </row>
    <row r="26" spans="1:7" ht="12">
      <c r="A26" s="21" t="s">
        <v>34</v>
      </c>
      <c r="B26" s="31">
        <v>0.3442688</v>
      </c>
      <c r="C26" s="15">
        <v>0.2788287</v>
      </c>
      <c r="D26" s="15">
        <v>-0.2768542</v>
      </c>
      <c r="E26" s="15">
        <v>-0.3806025</v>
      </c>
      <c r="F26" s="27">
        <v>1.399467</v>
      </c>
      <c r="G26" s="37">
        <v>0.1456843</v>
      </c>
    </row>
    <row r="27" spans="1:7" ht="12">
      <c r="A27" s="20" t="s">
        <v>35</v>
      </c>
      <c r="B27" s="29">
        <v>-0.2638734</v>
      </c>
      <c r="C27" s="13">
        <v>0.07739461</v>
      </c>
      <c r="D27" s="13">
        <v>-0.2028437</v>
      </c>
      <c r="E27" s="13">
        <v>-0.3287159</v>
      </c>
      <c r="F27" s="25">
        <v>0.1174146</v>
      </c>
      <c r="G27" s="35">
        <v>-0.1318459</v>
      </c>
    </row>
    <row r="28" spans="1:7" ht="12">
      <c r="A28" s="20" t="s">
        <v>36</v>
      </c>
      <c r="B28" s="29">
        <v>0.1537575</v>
      </c>
      <c r="C28" s="13">
        <v>0.1854396</v>
      </c>
      <c r="D28" s="13">
        <v>0.2417015</v>
      </c>
      <c r="E28" s="13">
        <v>0.4370303</v>
      </c>
      <c r="F28" s="25">
        <v>0.1513475</v>
      </c>
      <c r="G28" s="35">
        <v>0.2503388</v>
      </c>
    </row>
    <row r="29" spans="1:7" ht="12">
      <c r="A29" s="20" t="s">
        <v>37</v>
      </c>
      <c r="B29" s="29">
        <v>-0.04644249</v>
      </c>
      <c r="C29" s="13">
        <v>-0.07189148</v>
      </c>
      <c r="D29" s="13">
        <v>-0.1581725</v>
      </c>
      <c r="E29" s="13">
        <v>-0.1797663</v>
      </c>
      <c r="F29" s="25">
        <v>-0.2603192</v>
      </c>
      <c r="G29" s="35">
        <v>-0.1400113</v>
      </c>
    </row>
    <row r="30" spans="1:7" ht="12">
      <c r="A30" s="21" t="s">
        <v>38</v>
      </c>
      <c r="B30" s="31">
        <v>-0.0104515</v>
      </c>
      <c r="C30" s="15">
        <v>0.08337083</v>
      </c>
      <c r="D30" s="15">
        <v>0.07026131</v>
      </c>
      <c r="E30" s="15">
        <v>-0.007333205</v>
      </c>
      <c r="F30" s="27">
        <v>0.3193523</v>
      </c>
      <c r="G30" s="37">
        <v>0.07622207</v>
      </c>
    </row>
    <row r="31" spans="1:7" ht="12">
      <c r="A31" s="20" t="s">
        <v>39</v>
      </c>
      <c r="B31" s="29">
        <v>-0.04781536</v>
      </c>
      <c r="C31" s="13">
        <v>0.04985979</v>
      </c>
      <c r="D31" s="13">
        <v>-0.05076968</v>
      </c>
      <c r="E31" s="13">
        <v>-0.02435405</v>
      </c>
      <c r="F31" s="25">
        <v>0.02781698</v>
      </c>
      <c r="G31" s="35">
        <v>-0.009301127</v>
      </c>
    </row>
    <row r="32" spans="1:7" ht="12">
      <c r="A32" s="20" t="s">
        <v>40</v>
      </c>
      <c r="B32" s="29">
        <v>0.02617788</v>
      </c>
      <c r="C32" s="13">
        <v>0.03911512</v>
      </c>
      <c r="D32" s="13">
        <v>0.02433131</v>
      </c>
      <c r="E32" s="13">
        <v>0.07212599</v>
      </c>
      <c r="F32" s="25">
        <v>-0.009616128</v>
      </c>
      <c r="G32" s="35">
        <v>0.03511853</v>
      </c>
    </row>
    <row r="33" spans="1:7" ht="12">
      <c r="A33" s="20" t="s">
        <v>41</v>
      </c>
      <c r="B33" s="29">
        <v>0.1747617</v>
      </c>
      <c r="C33" s="13">
        <v>0.09487178</v>
      </c>
      <c r="D33" s="13">
        <v>0.1089884</v>
      </c>
      <c r="E33" s="13">
        <v>0.09980426</v>
      </c>
      <c r="F33" s="25">
        <v>0.09902872</v>
      </c>
      <c r="G33" s="35">
        <v>0.1115905</v>
      </c>
    </row>
    <row r="34" spans="1:7" ht="12">
      <c r="A34" s="21" t="s">
        <v>42</v>
      </c>
      <c r="B34" s="31">
        <v>-0.02947533</v>
      </c>
      <c r="C34" s="15">
        <v>-0.01446472</v>
      </c>
      <c r="D34" s="15">
        <v>0.002570754</v>
      </c>
      <c r="E34" s="15">
        <v>0.003401564</v>
      </c>
      <c r="F34" s="27">
        <v>-0.01989601</v>
      </c>
      <c r="G34" s="37">
        <v>-0.00900793</v>
      </c>
    </row>
    <row r="35" spans="1:7" ht="12.75" thickBot="1">
      <c r="A35" s="22" t="s">
        <v>43</v>
      </c>
      <c r="B35" s="32">
        <v>-0.005164309</v>
      </c>
      <c r="C35" s="16">
        <v>-0.003332561</v>
      </c>
      <c r="D35" s="16">
        <v>-0.006750111</v>
      </c>
      <c r="E35" s="16">
        <v>0.0003888994</v>
      </c>
      <c r="F35" s="28">
        <v>0.005644305</v>
      </c>
      <c r="G35" s="38">
        <v>-0.002329261</v>
      </c>
    </row>
    <row r="36" spans="1:7" ht="12">
      <c r="A36" s="4" t="s">
        <v>44</v>
      </c>
      <c r="B36" s="3">
        <v>17.48657</v>
      </c>
      <c r="C36" s="3">
        <v>17.48352</v>
      </c>
      <c r="D36" s="3">
        <v>17.48962</v>
      </c>
      <c r="E36" s="3">
        <v>17.48657</v>
      </c>
      <c r="F36" s="3">
        <v>17.49573</v>
      </c>
      <c r="G36" s="3"/>
    </row>
    <row r="37" spans="1:6" ht="12">
      <c r="A37" s="4" t="s">
        <v>45</v>
      </c>
      <c r="B37" s="2">
        <v>0.3148397</v>
      </c>
      <c r="C37" s="2">
        <v>0.293986</v>
      </c>
      <c r="D37" s="2">
        <v>0.2868652</v>
      </c>
      <c r="E37" s="2">
        <v>0.2802531</v>
      </c>
      <c r="F37" s="2">
        <v>0.2802531</v>
      </c>
    </row>
    <row r="38" spans="1:7" ht="12">
      <c r="A38" s="4" t="s">
        <v>53</v>
      </c>
      <c r="B38" s="2">
        <v>0.0002052066</v>
      </c>
      <c r="C38" s="2">
        <v>-0.0001852082</v>
      </c>
      <c r="D38" s="2">
        <v>0.0001971129</v>
      </c>
      <c r="E38" s="2">
        <v>-0.0002805591</v>
      </c>
      <c r="F38" s="2">
        <v>0.0002627978</v>
      </c>
      <c r="G38" s="2">
        <v>0.0002393109</v>
      </c>
    </row>
    <row r="39" spans="1:7" ht="12.75" thickBot="1">
      <c r="A39" s="4" t="s">
        <v>54</v>
      </c>
      <c r="B39" s="2">
        <v>0.0003095509</v>
      </c>
      <c r="C39" s="2">
        <v>-0.0001925341</v>
      </c>
      <c r="D39" s="2">
        <v>2.097373E-05</v>
      </c>
      <c r="E39" s="2">
        <v>-5.100129E-05</v>
      </c>
      <c r="F39" s="2">
        <v>6.458456E-05</v>
      </c>
      <c r="G39" s="2">
        <v>0.001088863</v>
      </c>
    </row>
    <row r="40" spans="2:7" ht="12.75" thickBot="1">
      <c r="B40" s="7" t="s">
        <v>46</v>
      </c>
      <c r="C40" s="18">
        <v>-0.003764</v>
      </c>
      <c r="D40" s="17" t="s">
        <v>47</v>
      </c>
      <c r="E40" s="18">
        <v>3.116882</v>
      </c>
      <c r="F40" s="17" t="s">
        <v>48</v>
      </c>
      <c r="G40" s="8">
        <v>55.187073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0.002267</v>
      </c>
      <c r="C4">
        <v>0.003765</v>
      </c>
      <c r="D4">
        <v>0.003765</v>
      </c>
      <c r="E4">
        <v>0.003762</v>
      </c>
      <c r="F4">
        <v>0.002085</v>
      </c>
      <c r="G4">
        <v>0.011731</v>
      </c>
    </row>
    <row r="5" spans="1:7" ht="12.75">
      <c r="A5" t="s">
        <v>13</v>
      </c>
      <c r="B5">
        <v>5.553801</v>
      </c>
      <c r="C5">
        <v>3.237586</v>
      </c>
      <c r="D5">
        <v>-0.733241</v>
      </c>
      <c r="E5">
        <v>-3.084312</v>
      </c>
      <c r="F5">
        <v>-5.103462</v>
      </c>
      <c r="G5">
        <v>7.706482</v>
      </c>
    </row>
    <row r="6" spans="1:7" ht="12.75">
      <c r="A6" t="s">
        <v>14</v>
      </c>
      <c r="B6" s="53">
        <v>-118.6871</v>
      </c>
      <c r="C6" s="53">
        <v>108.2127</v>
      </c>
      <c r="D6" s="53">
        <v>-115.9668</v>
      </c>
      <c r="E6" s="53">
        <v>165.2198</v>
      </c>
      <c r="F6" s="53">
        <v>-154.9747</v>
      </c>
      <c r="G6" s="53">
        <v>0.0158215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0.1344733</v>
      </c>
      <c r="C8" s="53">
        <v>-1.966966</v>
      </c>
      <c r="D8" s="53">
        <v>-1.386174</v>
      </c>
      <c r="E8" s="53">
        <v>-1.165356</v>
      </c>
      <c r="F8" s="53">
        <v>-5.089909</v>
      </c>
      <c r="G8" s="53">
        <v>-1.74584</v>
      </c>
    </row>
    <row r="9" spans="1:7" ht="12.75">
      <c r="A9" t="s">
        <v>17</v>
      </c>
      <c r="B9" s="53">
        <v>-0.3470298</v>
      </c>
      <c r="C9" s="53">
        <v>-0.5226807</v>
      </c>
      <c r="D9" s="53">
        <v>0.07658097</v>
      </c>
      <c r="E9" s="53">
        <v>0.1166747</v>
      </c>
      <c r="F9" s="53">
        <v>-1.06668</v>
      </c>
      <c r="G9" s="53">
        <v>-0.2718656</v>
      </c>
    </row>
    <row r="10" spans="1:7" ht="12.75">
      <c r="A10" t="s">
        <v>18</v>
      </c>
      <c r="B10" s="53">
        <v>0.5266952</v>
      </c>
      <c r="C10" s="53">
        <v>0.5182283</v>
      </c>
      <c r="D10" s="53">
        <v>0.725319</v>
      </c>
      <c r="E10" s="53">
        <v>0.1432722</v>
      </c>
      <c r="F10" s="53">
        <v>-1.691167</v>
      </c>
      <c r="G10" s="53">
        <v>0.18481</v>
      </c>
    </row>
    <row r="11" spans="1:7" ht="12.75">
      <c r="A11" t="s">
        <v>19</v>
      </c>
      <c r="B11" s="53">
        <v>2.588852</v>
      </c>
      <c r="C11" s="53">
        <v>2.162606</v>
      </c>
      <c r="D11" s="53">
        <v>2.16476</v>
      </c>
      <c r="E11" s="53">
        <v>2.642399</v>
      </c>
      <c r="F11" s="53">
        <v>14.69735</v>
      </c>
      <c r="G11" s="53">
        <v>4.010737</v>
      </c>
    </row>
    <row r="12" spans="1:7" ht="12.75">
      <c r="A12" t="s">
        <v>20</v>
      </c>
      <c r="B12" s="53">
        <v>0.2919769</v>
      </c>
      <c r="C12" s="53">
        <v>-0.2070531</v>
      </c>
      <c r="D12" s="53">
        <v>0.06417165</v>
      </c>
      <c r="E12" s="53">
        <v>-0.1792539</v>
      </c>
      <c r="F12" s="53">
        <v>-0.07554412</v>
      </c>
      <c r="G12" s="53">
        <v>-0.04523283</v>
      </c>
    </row>
    <row r="13" spans="1:7" ht="12.75">
      <c r="A13" t="s">
        <v>21</v>
      </c>
      <c r="B13" s="53">
        <v>0.07381001</v>
      </c>
      <c r="C13" s="53">
        <v>-0.1739826</v>
      </c>
      <c r="D13" s="53">
        <v>-0.1558274</v>
      </c>
      <c r="E13" s="53">
        <v>-0.0381095</v>
      </c>
      <c r="F13" s="53">
        <v>-0.2297801</v>
      </c>
      <c r="G13" s="53">
        <v>-0.1084865</v>
      </c>
    </row>
    <row r="14" spans="1:7" ht="12.75">
      <c r="A14" t="s">
        <v>22</v>
      </c>
      <c r="B14" s="53">
        <v>0.1697632</v>
      </c>
      <c r="C14" s="53">
        <v>-0.03110094</v>
      </c>
      <c r="D14" s="53">
        <v>0.1118131</v>
      </c>
      <c r="E14" s="53">
        <v>-0.01095116</v>
      </c>
      <c r="F14" s="53">
        <v>0.2540963</v>
      </c>
      <c r="G14" s="53">
        <v>0.07527386</v>
      </c>
    </row>
    <row r="15" spans="1:7" ht="12.75">
      <c r="A15" t="s">
        <v>23</v>
      </c>
      <c r="B15" s="53">
        <v>-0.4225237</v>
      </c>
      <c r="C15" s="53">
        <v>-0.1559771</v>
      </c>
      <c r="D15" s="53">
        <v>-0.06479849</v>
      </c>
      <c r="E15" s="53">
        <v>-0.1716522</v>
      </c>
      <c r="F15" s="53">
        <v>-0.3987855</v>
      </c>
      <c r="G15" s="53">
        <v>-0.2088066</v>
      </c>
    </row>
    <row r="16" spans="1:7" ht="12.75">
      <c r="A16" t="s">
        <v>24</v>
      </c>
      <c r="B16" s="53">
        <v>-0.02277835</v>
      </c>
      <c r="C16" s="53">
        <v>0.004829819</v>
      </c>
      <c r="D16" s="53">
        <v>-0.02848997</v>
      </c>
      <c r="E16" s="53">
        <v>-0.021088</v>
      </c>
      <c r="F16" s="53">
        <v>-0.01209453</v>
      </c>
      <c r="G16" s="53">
        <v>-0.01567701</v>
      </c>
    </row>
    <row r="17" spans="1:7" ht="12.75">
      <c r="A17" t="s">
        <v>25</v>
      </c>
      <c r="B17" s="53">
        <v>-0.03968939</v>
      </c>
      <c r="C17" s="53">
        <v>-0.05918382</v>
      </c>
      <c r="D17" s="53">
        <v>-0.04968488</v>
      </c>
      <c r="E17" s="53">
        <v>-0.05500076</v>
      </c>
      <c r="F17" s="53">
        <v>-0.04790961</v>
      </c>
      <c r="G17" s="53">
        <v>-0.05157003</v>
      </c>
    </row>
    <row r="18" spans="1:7" ht="12.75">
      <c r="A18" t="s">
        <v>26</v>
      </c>
      <c r="B18" s="53">
        <v>0.03224122</v>
      </c>
      <c r="C18" s="53">
        <v>-0.01781817</v>
      </c>
      <c r="D18" s="53">
        <v>0.05592252</v>
      </c>
      <c r="E18" s="53">
        <v>-0.01626969</v>
      </c>
      <c r="F18" s="53">
        <v>0.02806375</v>
      </c>
      <c r="G18" s="53">
        <v>0.01364866</v>
      </c>
    </row>
    <row r="19" spans="1:7" ht="12.75">
      <c r="A19" t="s">
        <v>27</v>
      </c>
      <c r="B19" s="53">
        <v>-0.2104154</v>
      </c>
      <c r="C19" s="53">
        <v>-0.2029435</v>
      </c>
      <c r="D19" s="53">
        <v>-0.2112174</v>
      </c>
      <c r="E19" s="53">
        <v>-0.2069493</v>
      </c>
      <c r="F19" s="53">
        <v>-0.1598096</v>
      </c>
      <c r="G19" s="53">
        <v>-0.2012308</v>
      </c>
    </row>
    <row r="20" spans="1:7" ht="12.75">
      <c r="A20" t="s">
        <v>28</v>
      </c>
      <c r="B20" s="53">
        <v>-0.0006970989</v>
      </c>
      <c r="C20" s="53">
        <v>0.004797252</v>
      </c>
      <c r="D20" s="53">
        <v>-0.002089359</v>
      </c>
      <c r="E20" s="53">
        <v>5.164145E-05</v>
      </c>
      <c r="F20" s="53">
        <v>-0.008764776</v>
      </c>
      <c r="G20" s="53">
        <v>-0.0006044743</v>
      </c>
    </row>
    <row r="21" spans="1:7" ht="12.75">
      <c r="A21" t="s">
        <v>29</v>
      </c>
      <c r="B21" s="53">
        <v>-183.4296</v>
      </c>
      <c r="C21" s="53">
        <v>113.9608</v>
      </c>
      <c r="D21" s="53">
        <v>-12.16745</v>
      </c>
      <c r="E21" s="53">
        <v>28.98271</v>
      </c>
      <c r="F21" s="53">
        <v>-36.41301</v>
      </c>
      <c r="G21" s="53">
        <v>0.02935069</v>
      </c>
    </row>
    <row r="22" spans="1:7" ht="12.75">
      <c r="A22" t="s">
        <v>30</v>
      </c>
      <c r="B22" s="53">
        <v>111.0806</v>
      </c>
      <c r="C22" s="53">
        <v>64.75262</v>
      </c>
      <c r="D22" s="53">
        <v>-14.66483</v>
      </c>
      <c r="E22" s="53">
        <v>-61.68702</v>
      </c>
      <c r="F22" s="53">
        <v>-102.0728</v>
      </c>
      <c r="G22" s="53">
        <v>0</v>
      </c>
    </row>
    <row r="23" spans="1:7" ht="12.75">
      <c r="A23" t="s">
        <v>31</v>
      </c>
      <c r="B23" s="53">
        <v>-5.206182</v>
      </c>
      <c r="C23" s="53">
        <v>-6.61559</v>
      </c>
      <c r="D23" s="53">
        <v>-4.232575</v>
      </c>
      <c r="E23" s="53">
        <v>-5.797237</v>
      </c>
      <c r="F23" s="53">
        <v>3.562691</v>
      </c>
      <c r="G23" s="53">
        <v>-4.284701</v>
      </c>
    </row>
    <row r="24" spans="1:7" ht="12.75">
      <c r="A24" t="s">
        <v>32</v>
      </c>
      <c r="B24" s="53">
        <v>1.060339</v>
      </c>
      <c r="C24" s="53">
        <v>1.402312</v>
      </c>
      <c r="D24" s="53">
        <v>3.964614</v>
      </c>
      <c r="E24" s="53">
        <v>1.627027</v>
      </c>
      <c r="F24" s="53">
        <v>2.027718</v>
      </c>
      <c r="G24" s="53">
        <v>2.106722</v>
      </c>
    </row>
    <row r="25" spans="1:7" ht="12.75">
      <c r="A25" t="s">
        <v>33</v>
      </c>
      <c r="B25" s="53">
        <v>-1.922196</v>
      </c>
      <c r="C25" s="53">
        <v>-2.110689</v>
      </c>
      <c r="D25" s="53">
        <v>-0.9731285</v>
      </c>
      <c r="E25" s="53">
        <v>-1.9042</v>
      </c>
      <c r="F25" s="53">
        <v>-3.034823</v>
      </c>
      <c r="G25" s="53">
        <v>-1.883105</v>
      </c>
    </row>
    <row r="26" spans="1:7" ht="12.75">
      <c r="A26" t="s">
        <v>34</v>
      </c>
      <c r="B26" s="53">
        <v>0.3442688</v>
      </c>
      <c r="C26" s="53">
        <v>0.2788287</v>
      </c>
      <c r="D26" s="53">
        <v>-0.2768542</v>
      </c>
      <c r="E26" s="53">
        <v>-0.3806025</v>
      </c>
      <c r="F26" s="53">
        <v>1.399467</v>
      </c>
      <c r="G26" s="53">
        <v>0.1456843</v>
      </c>
    </row>
    <row r="27" spans="1:7" ht="12.75">
      <c r="A27" t="s">
        <v>35</v>
      </c>
      <c r="B27" s="53">
        <v>-0.2638734</v>
      </c>
      <c r="C27" s="53">
        <v>0.07739461</v>
      </c>
      <c r="D27" s="53">
        <v>-0.2028437</v>
      </c>
      <c r="E27" s="53">
        <v>-0.3287159</v>
      </c>
      <c r="F27" s="53">
        <v>0.1174146</v>
      </c>
      <c r="G27" s="53">
        <v>-0.1318459</v>
      </c>
    </row>
    <row r="28" spans="1:7" ht="12.75">
      <c r="A28" t="s">
        <v>36</v>
      </c>
      <c r="B28" s="53">
        <v>0.1537575</v>
      </c>
      <c r="C28" s="53">
        <v>0.1854396</v>
      </c>
      <c r="D28" s="53">
        <v>0.2417015</v>
      </c>
      <c r="E28" s="53">
        <v>0.4370303</v>
      </c>
      <c r="F28" s="53">
        <v>0.1513475</v>
      </c>
      <c r="G28" s="53">
        <v>0.2503388</v>
      </c>
    </row>
    <row r="29" spans="1:7" ht="12.75">
      <c r="A29" t="s">
        <v>37</v>
      </c>
      <c r="B29" s="53">
        <v>-0.04644249</v>
      </c>
      <c r="C29" s="53">
        <v>-0.07189148</v>
      </c>
      <c r="D29" s="53">
        <v>-0.1581725</v>
      </c>
      <c r="E29" s="53">
        <v>-0.1797663</v>
      </c>
      <c r="F29" s="53">
        <v>-0.2603192</v>
      </c>
      <c r="G29" s="53">
        <v>-0.1400113</v>
      </c>
    </row>
    <row r="30" spans="1:7" ht="12.75">
      <c r="A30" t="s">
        <v>38</v>
      </c>
      <c r="B30" s="53">
        <v>-0.0104515</v>
      </c>
      <c r="C30" s="53">
        <v>0.08337083</v>
      </c>
      <c r="D30" s="53">
        <v>0.07026131</v>
      </c>
      <c r="E30" s="53">
        <v>-0.007333205</v>
      </c>
      <c r="F30" s="53">
        <v>0.3193523</v>
      </c>
      <c r="G30" s="53">
        <v>0.07622207</v>
      </c>
    </row>
    <row r="31" spans="1:7" ht="12.75">
      <c r="A31" t="s">
        <v>39</v>
      </c>
      <c r="B31" s="53">
        <v>-0.04781536</v>
      </c>
      <c r="C31" s="53">
        <v>0.04985979</v>
      </c>
      <c r="D31" s="53">
        <v>-0.05076968</v>
      </c>
      <c r="E31" s="53">
        <v>-0.02435405</v>
      </c>
      <c r="F31" s="53">
        <v>0.02781698</v>
      </c>
      <c r="G31" s="53">
        <v>-0.009301127</v>
      </c>
    </row>
    <row r="32" spans="1:7" ht="12.75">
      <c r="A32" t="s">
        <v>40</v>
      </c>
      <c r="B32" s="53">
        <v>0.02617788</v>
      </c>
      <c r="C32" s="53">
        <v>0.03911512</v>
      </c>
      <c r="D32" s="53">
        <v>0.02433131</v>
      </c>
      <c r="E32" s="53">
        <v>0.07212599</v>
      </c>
      <c r="F32" s="53">
        <v>-0.009616128</v>
      </c>
      <c r="G32" s="53">
        <v>0.03511853</v>
      </c>
    </row>
    <row r="33" spans="1:7" ht="12.75">
      <c r="A33" t="s">
        <v>41</v>
      </c>
      <c r="B33" s="53">
        <v>0.1747617</v>
      </c>
      <c r="C33" s="53">
        <v>0.09487178</v>
      </c>
      <c r="D33" s="53">
        <v>0.1089884</v>
      </c>
      <c r="E33" s="53">
        <v>0.09980426</v>
      </c>
      <c r="F33" s="53">
        <v>0.09902872</v>
      </c>
      <c r="G33" s="53">
        <v>0.1115905</v>
      </c>
    </row>
    <row r="34" spans="1:7" ht="12.75">
      <c r="A34" t="s">
        <v>42</v>
      </c>
      <c r="B34" s="53">
        <v>-0.02947533</v>
      </c>
      <c r="C34" s="53">
        <v>-0.01446472</v>
      </c>
      <c r="D34" s="53">
        <v>0.002570754</v>
      </c>
      <c r="E34" s="53">
        <v>0.003401564</v>
      </c>
      <c r="F34" s="53">
        <v>-0.01989601</v>
      </c>
      <c r="G34" s="53">
        <v>-0.00900793</v>
      </c>
    </row>
    <row r="35" spans="1:7" ht="12.75">
      <c r="A35" t="s">
        <v>43</v>
      </c>
      <c r="B35" s="53">
        <v>-0.005164309</v>
      </c>
      <c r="C35" s="53">
        <v>-0.003332561</v>
      </c>
      <c r="D35" s="53">
        <v>-0.006750111</v>
      </c>
      <c r="E35" s="53">
        <v>0.0003888994</v>
      </c>
      <c r="F35" s="53">
        <v>0.005644305</v>
      </c>
      <c r="G35" s="53">
        <v>-0.002329261</v>
      </c>
    </row>
    <row r="36" spans="1:6" ht="12.75">
      <c r="A36" t="s">
        <v>44</v>
      </c>
      <c r="B36" s="53">
        <v>17.48657</v>
      </c>
      <c r="C36" s="53">
        <v>17.48352</v>
      </c>
      <c r="D36" s="53">
        <v>17.48962</v>
      </c>
      <c r="E36" s="53">
        <v>17.48657</v>
      </c>
      <c r="F36" s="53">
        <v>17.49573</v>
      </c>
    </row>
    <row r="37" spans="1:6" ht="12.75">
      <c r="A37" t="s">
        <v>45</v>
      </c>
      <c r="B37" s="53">
        <v>0.3148397</v>
      </c>
      <c r="C37" s="53">
        <v>0.293986</v>
      </c>
      <c r="D37" s="53">
        <v>0.2868652</v>
      </c>
      <c r="E37" s="53">
        <v>0.2802531</v>
      </c>
      <c r="F37" s="53">
        <v>0.2802531</v>
      </c>
    </row>
    <row r="38" spans="1:7" ht="12.75">
      <c r="A38" t="s">
        <v>55</v>
      </c>
      <c r="B38" s="53">
        <v>0.0002052066</v>
      </c>
      <c r="C38" s="53">
        <v>-0.0001852082</v>
      </c>
      <c r="D38" s="53">
        <v>0.0001971129</v>
      </c>
      <c r="E38" s="53">
        <v>-0.0002805591</v>
      </c>
      <c r="F38" s="53">
        <v>0.0002627978</v>
      </c>
      <c r="G38" s="53">
        <v>0.0002393109</v>
      </c>
    </row>
    <row r="39" spans="1:7" ht="12.75">
      <c r="A39" t="s">
        <v>56</v>
      </c>
      <c r="B39" s="53">
        <v>0.0003095509</v>
      </c>
      <c r="C39" s="53">
        <v>-0.0001925341</v>
      </c>
      <c r="D39" s="53">
        <v>2.097373E-05</v>
      </c>
      <c r="E39" s="53">
        <v>-5.100129E-05</v>
      </c>
      <c r="F39" s="53">
        <v>6.458456E-05</v>
      </c>
      <c r="G39" s="53">
        <v>0.001088863</v>
      </c>
    </row>
    <row r="40" spans="2:7" ht="12.75">
      <c r="B40" t="s">
        <v>46</v>
      </c>
      <c r="C40">
        <v>-0.003764</v>
      </c>
      <c r="D40" t="s">
        <v>47</v>
      </c>
      <c r="E40">
        <v>3.116882</v>
      </c>
      <c r="F40" t="s">
        <v>48</v>
      </c>
      <c r="G40">
        <v>55.187073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0.00020520657967034334</v>
      </c>
      <c r="C50">
        <f>-0.017/(C7*C7+C22*C22)*(C21*C22+C6*C7)</f>
        <v>-0.0001852082986620578</v>
      </c>
      <c r="D50">
        <f>-0.017/(D7*D7+D22*D22)*(D21*D22+D6*D7)</f>
        <v>0.00019711280238506645</v>
      </c>
      <c r="E50">
        <f>-0.017/(E7*E7+E22*E22)*(E21*E22+E6*E7)</f>
        <v>-0.0002805590482270382</v>
      </c>
      <c r="F50">
        <f>-0.017/(F7*F7+F22*F22)*(F21*F22+F6*F7)</f>
        <v>0.00026279775723797686</v>
      </c>
      <c r="G50">
        <f>(B50*B$4+C50*C$4+D50*D$4+E50*E$4+F50*F$4)/SUM(B$4:F$4)</f>
        <v>1.5941939662873912E-07</v>
      </c>
    </row>
    <row r="51" spans="1:7" ht="12.75">
      <c r="A51" t="s">
        <v>59</v>
      </c>
      <c r="B51">
        <f>-0.017/(B7*B7+B22*B22)*(B21*B7-B6*B22)</f>
        <v>0.0003095508730006271</v>
      </c>
      <c r="C51">
        <f>-0.017/(C7*C7+C22*C22)*(C21*C7-C6*C22)</f>
        <v>-0.00019253408774158893</v>
      </c>
      <c r="D51">
        <f>-0.017/(D7*D7+D22*D22)*(D21*D7-D6*D22)</f>
        <v>2.097372757378006E-05</v>
      </c>
      <c r="E51">
        <f>-0.017/(E7*E7+E22*E22)*(E21*E7-E6*E22)</f>
        <v>-5.100129216191623E-05</v>
      </c>
      <c r="F51">
        <f>-0.017/(F7*F7+F22*F22)*(F21*F7-F6*F22)</f>
        <v>6.458456729150006E-05</v>
      </c>
      <c r="G51">
        <f>(B51*B$4+C51*C$4+D51*D$4+E51*E$4+F51*F$4)/SUM(B$4:F$4)</f>
        <v>-8.827443427065318E-08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10000.192843881065</v>
      </c>
      <c r="C62">
        <f>C7+(2/0.017)*(C8*C50-C23*C51)</f>
        <v>9999.893008451867</v>
      </c>
      <c r="D62">
        <f>D7+(2/0.017)*(D8*D50-D23*D51)</f>
        <v>9999.97829885097</v>
      </c>
      <c r="E62">
        <f>E7+(2/0.017)*(E8*E50-E23*E51)</f>
        <v>10000.003680540263</v>
      </c>
      <c r="F62">
        <f>F7+(2/0.017)*(F8*F50-F23*F51)</f>
        <v>9999.815563349839</v>
      </c>
    </row>
    <row r="63" spans="1:6" ht="12.75">
      <c r="A63" t="s">
        <v>67</v>
      </c>
      <c r="B63">
        <f>B8+(3/0.017)*(B9*B50-B24*B51)</f>
        <v>0.06398359504206554</v>
      </c>
      <c r="C63">
        <f>C8+(3/0.017)*(C9*C50-C24*C51)</f>
        <v>-1.9022370003224276</v>
      </c>
      <c r="D63">
        <f>D8+(3/0.017)*(D9*D50-D24*D51)</f>
        <v>-1.3981841725350226</v>
      </c>
      <c r="E63">
        <f>E8+(3/0.017)*(E9*E50-E24*E51)</f>
        <v>-1.1564889994238559</v>
      </c>
      <c r="F63">
        <f>F8+(3/0.017)*(F9*F50-F24*F51)</f>
        <v>-5.162487894348787</v>
      </c>
    </row>
    <row r="64" spans="1:6" ht="12.75">
      <c r="A64" t="s">
        <v>68</v>
      </c>
      <c r="B64">
        <f>B9+(4/0.017)*(B10*B50-B25*B51)</f>
        <v>-0.18159479520021157</v>
      </c>
      <c r="C64">
        <f>C9+(4/0.017)*(C10*C50-C25*C51)</f>
        <v>-0.6408829971488793</v>
      </c>
      <c r="D64">
        <f>D9+(4/0.017)*(D10*D50-D25*D51)</f>
        <v>0.11502327418033301</v>
      </c>
      <c r="E64">
        <f>E9+(4/0.017)*(E10*E50-E25*E51)</f>
        <v>0.08436576526962007</v>
      </c>
      <c r="F64">
        <f>F9+(4/0.017)*(F10*F50-F25*F51)</f>
        <v>-1.1251346269302556</v>
      </c>
    </row>
    <row r="65" spans="1:6" ht="12.75">
      <c r="A65" t="s">
        <v>69</v>
      </c>
      <c r="B65">
        <f>B10+(5/0.017)*(B11*B50-B26*B51)</f>
        <v>0.6516013048840734</v>
      </c>
      <c r="C65">
        <f>C10+(5/0.017)*(C11*C50-C26*C51)</f>
        <v>0.416214021015975</v>
      </c>
      <c r="D65">
        <f>D10+(5/0.017)*(D11*D50-D26*D51)</f>
        <v>0.8525274043116333</v>
      </c>
      <c r="E65">
        <f>E10+(5/0.017)*(E11*E50-E26*E51)</f>
        <v>-0.08048079052239215</v>
      </c>
      <c r="F65">
        <f>F10+(5/0.017)*(F11*F50-F26*F51)</f>
        <v>-0.5817415156741632</v>
      </c>
    </row>
    <row r="66" spans="1:6" ht="12.75">
      <c r="A66" t="s">
        <v>70</v>
      </c>
      <c r="B66">
        <f>B11+(6/0.017)*(B12*B50-B27*B51)</f>
        <v>2.638827701996492</v>
      </c>
      <c r="C66">
        <f>C11+(6/0.017)*(C12*C50-C27*C51)</f>
        <v>2.181399783417472</v>
      </c>
      <c r="D66">
        <f>D11+(6/0.017)*(D12*D50-D27*D51)</f>
        <v>2.1707259208008343</v>
      </c>
      <c r="E66">
        <f>E11+(6/0.017)*(E12*E50-E27*E51)</f>
        <v>2.654231835736759</v>
      </c>
      <c r="F66">
        <f>F11+(6/0.017)*(F12*F50-F27*F51)</f>
        <v>14.687666707137687</v>
      </c>
    </row>
    <row r="67" spans="1:6" ht="12.75">
      <c r="A67" t="s">
        <v>71</v>
      </c>
      <c r="B67">
        <f>B12+(7/0.017)*(B13*B50-B28*B51)</f>
        <v>0.2786153540820576</v>
      </c>
      <c r="C67">
        <f>C12+(7/0.017)*(C13*C50-C28*C51)</f>
        <v>-0.1790833788870726</v>
      </c>
      <c r="D67">
        <f>D12+(7/0.017)*(D13*D50-D28*D51)</f>
        <v>0.049436667739831235</v>
      </c>
      <c r="E67">
        <f>E12+(7/0.017)*(E13*E50-E28*E51)</f>
        <v>-0.16567345732728073</v>
      </c>
      <c r="F67">
        <f>F12+(7/0.017)*(F13*F50-F28*F51)</f>
        <v>-0.10443369965602814</v>
      </c>
    </row>
    <row r="68" spans="1:6" ht="12.75">
      <c r="A68" t="s">
        <v>72</v>
      </c>
      <c r="B68">
        <f>B13+(8/0.017)*(B14*B50-B29*B51)</f>
        <v>0.09696899303516014</v>
      </c>
      <c r="C68">
        <f>C13+(8/0.017)*(C14*C50-C29*C51)</f>
        <v>-0.17778561568658913</v>
      </c>
      <c r="D68">
        <f>D13+(8/0.017)*(D14*D50-D29*D51)</f>
        <v>-0.14389457157222335</v>
      </c>
      <c r="E68">
        <f>E13+(8/0.017)*(E14*E50-E29*E51)</f>
        <v>-0.04097814308733396</v>
      </c>
      <c r="F68">
        <f>F13+(8/0.017)*(F14*F50-F29*F51)</f>
        <v>-0.19044431616369994</v>
      </c>
    </row>
    <row r="69" spans="1:6" ht="12.75">
      <c r="A69" t="s">
        <v>73</v>
      </c>
      <c r="B69">
        <f>B14+(9/0.017)*(B15*B50-B30*B51)</f>
        <v>0.12557353228132767</v>
      </c>
      <c r="C69">
        <f>C14+(9/0.017)*(C15*C50-C30*C51)</f>
        <v>-0.007309185872002546</v>
      </c>
      <c r="D69">
        <f>D14+(9/0.017)*(D15*D50-D30*D51)</f>
        <v>0.10427096577869185</v>
      </c>
      <c r="E69">
        <f>E14+(9/0.017)*(E15*E50-E30*E51)</f>
        <v>0.014346556138029461</v>
      </c>
      <c r="F69">
        <f>F14+(9/0.017)*(F15*F50-F30*F51)</f>
        <v>0.18769474199102149</v>
      </c>
    </row>
    <row r="70" spans="1:6" ht="12.75">
      <c r="A70" t="s">
        <v>74</v>
      </c>
      <c r="B70">
        <f>B15+(10/0.017)*(B16*B50-B31*B51)</f>
        <v>-0.4165666299195263</v>
      </c>
      <c r="C70">
        <f>C15+(10/0.017)*(C16*C50-C31*C51)</f>
        <v>-0.15085640198658734</v>
      </c>
      <c r="D70">
        <f>D15+(10/0.017)*(D16*D50-D31*D51)</f>
        <v>-0.06747549493484617</v>
      </c>
      <c r="E70">
        <f>E15+(10/0.017)*(E16*E50-E31*E51)</f>
        <v>-0.16890258753550833</v>
      </c>
      <c r="F70">
        <f>F15+(10/0.017)*(F16*F50-F31*F51)</f>
        <v>-0.40171194880911987</v>
      </c>
    </row>
    <row r="71" spans="1:6" ht="12.75">
      <c r="A71" t="s">
        <v>75</v>
      </c>
      <c r="B71">
        <f>B16+(11/0.017)*(B17*B50-B32*B51)</f>
        <v>-0.03329170325661693</v>
      </c>
      <c r="C71">
        <f>C16+(11/0.017)*(C17*C50-C32*C51)</f>
        <v>0.01679544336016863</v>
      </c>
      <c r="D71">
        <f>D16+(11/0.017)*(D17*D50-D32*D51)</f>
        <v>-0.03515716330615343</v>
      </c>
      <c r="E71">
        <f>E16+(11/0.017)*(E17*E50-E32*E51)</f>
        <v>-0.0087230426338804</v>
      </c>
      <c r="F71">
        <f>F16+(11/0.017)*(F17*F50-F32*F51)</f>
        <v>-0.01983949061851242</v>
      </c>
    </row>
    <row r="72" spans="1:6" ht="12.75">
      <c r="A72" t="s">
        <v>76</v>
      </c>
      <c r="B72">
        <f>B17+(12/0.017)*(B18*B50-B33*B51)</f>
        <v>-0.07320576152104091</v>
      </c>
      <c r="C72">
        <f>C17+(12/0.017)*(C18*C50-C33*C51)</f>
        <v>-0.043960673247746794</v>
      </c>
      <c r="D72">
        <f>D17+(12/0.017)*(D18*D50-D33*D51)</f>
        <v>-0.04351747885411805</v>
      </c>
      <c r="E72">
        <f>E17+(12/0.017)*(E18*E50-E33*E51)</f>
        <v>-0.048185638848508607</v>
      </c>
      <c r="F72">
        <f>F17+(12/0.017)*(F18*F50-F33*F51)</f>
        <v>-0.04721829456772506</v>
      </c>
    </row>
    <row r="73" spans="1:6" ht="12.75">
      <c r="A73" t="s">
        <v>77</v>
      </c>
      <c r="B73">
        <f>B18+(13/0.017)*(B19*B50-B34*B51)</f>
        <v>0.006199535568452201</v>
      </c>
      <c r="C73">
        <f>C18+(13/0.017)*(C19*C50-C34*C51)</f>
        <v>0.008795023704030323</v>
      </c>
      <c r="D73">
        <f>D18+(13/0.017)*(D19*D50-D34*D51)</f>
        <v>0.024043788531349676</v>
      </c>
      <c r="E73">
        <f>E18+(13/0.017)*(E19*E50-E34*E51)</f>
        <v>0.02826294390482954</v>
      </c>
      <c r="F73">
        <f>F18+(13/0.017)*(F19*F50-F34*F51)</f>
        <v>-0.0030694370876159227</v>
      </c>
    </row>
    <row r="74" spans="1:6" ht="12.75">
      <c r="A74" t="s">
        <v>78</v>
      </c>
      <c r="B74">
        <f>B19+(14/0.017)*(B20*B50-B35*B51)</f>
        <v>-0.20921669770011314</v>
      </c>
      <c r="C74">
        <f>C19+(14/0.017)*(C20*C50-C35*C51)</f>
        <v>-0.20420360086024228</v>
      </c>
      <c r="D74">
        <f>D19+(14/0.017)*(D20*D50-D35*D51)</f>
        <v>-0.21143997069756493</v>
      </c>
      <c r="E74">
        <f>E19+(14/0.017)*(E20*E50-E35*E51)</f>
        <v>-0.20694489749752712</v>
      </c>
      <c r="F74">
        <f>F19+(14/0.017)*(F20*F50-F35*F51)</f>
        <v>-0.1620066928589478</v>
      </c>
    </row>
    <row r="75" spans="1:6" ht="12.75">
      <c r="A75" t="s">
        <v>79</v>
      </c>
      <c r="B75" s="53">
        <f>B20</f>
        <v>-0.0006970989</v>
      </c>
      <c r="C75" s="53">
        <f>C20</f>
        <v>0.004797252</v>
      </c>
      <c r="D75" s="53">
        <f>D20</f>
        <v>-0.002089359</v>
      </c>
      <c r="E75" s="53">
        <f>E20</f>
        <v>5.164145E-05</v>
      </c>
      <c r="F75" s="53">
        <f>F20</f>
        <v>-0.008764776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110.959809826594</v>
      </c>
      <c r="C82">
        <f>C22+(2/0.017)*(C8*C51+C23*C50)</f>
        <v>64.9413223732911</v>
      </c>
      <c r="D82">
        <f>D22+(2/0.017)*(D8*D51+D23*D50)</f>
        <v>-14.766402700635393</v>
      </c>
      <c r="E82">
        <f>E22+(2/0.017)*(E8*E51+E23*E50)</f>
        <v>-61.488678593306446</v>
      </c>
      <c r="F82">
        <f>F22+(2/0.017)*(F8*F51+F23*F50)</f>
        <v>-102.00132498421014</v>
      </c>
    </row>
    <row r="83" spans="1:6" ht="12.75">
      <c r="A83" t="s">
        <v>82</v>
      </c>
      <c r="B83">
        <f>B23+(3/0.017)*(B9*B51+B24*B50)</f>
        <v>-5.186741089070499</v>
      </c>
      <c r="C83">
        <f>C23+(3/0.017)*(C9*C51+C24*C50)</f>
        <v>-6.643663994345662</v>
      </c>
      <c r="D83">
        <f>D23+(3/0.017)*(D9*D51+D24*D50)</f>
        <v>-4.0943839945322615</v>
      </c>
      <c r="E83">
        <f>E23+(3/0.017)*(E9*E51+E24*E50)</f>
        <v>-5.878841889474523</v>
      </c>
      <c r="F83">
        <f>F23+(3/0.017)*(F9*F51+F24*F50)</f>
        <v>3.6445713546716316</v>
      </c>
    </row>
    <row r="84" spans="1:6" ht="12.75">
      <c r="A84" t="s">
        <v>83</v>
      </c>
      <c r="B84">
        <f>B24+(4/0.017)*(B10*B51+B25*B50)</f>
        <v>1.0058899864351116</v>
      </c>
      <c r="C84">
        <f>C24+(4/0.017)*(C10*C51+C25*C50)</f>
        <v>1.470815648402905</v>
      </c>
      <c r="D84">
        <f>D24+(4/0.017)*(D10*D51+D25*D50)</f>
        <v>3.923060248798661</v>
      </c>
      <c r="E84">
        <f>E24+(4/0.017)*(E10*E51+E25*E50)</f>
        <v>1.751011346424246</v>
      </c>
      <c r="F84">
        <f>F24+(4/0.017)*(F10*F51+F25*F50)</f>
        <v>1.8143608313113195</v>
      </c>
    </row>
    <row r="85" spans="1:6" ht="12.75">
      <c r="A85" t="s">
        <v>84</v>
      </c>
      <c r="B85">
        <f>B25+(5/0.017)*(B11*B51+B26*B50)</f>
        <v>-1.6657172883515785</v>
      </c>
      <c r="C85">
        <f>C25+(5/0.017)*(C11*C51+C26*C50)</f>
        <v>-2.248340988970482</v>
      </c>
      <c r="D85">
        <f>D25+(5/0.017)*(D11*D51+D26*D50)</f>
        <v>-0.9758250943268998</v>
      </c>
      <c r="E85">
        <f>E25+(5/0.017)*(E11*E51+E26*E50)</f>
        <v>-1.9124306730160363</v>
      </c>
      <c r="F85">
        <f>F25+(5/0.017)*(F11*F51+F26*F50)</f>
        <v>-2.6474704179381505</v>
      </c>
    </row>
    <row r="86" spans="1:6" ht="12.75">
      <c r="A86" t="s">
        <v>85</v>
      </c>
      <c r="B86">
        <f>B26+(6/0.017)*(B12*B51+B27*B50)</f>
        <v>0.35705696932154085</v>
      </c>
      <c r="C86">
        <f>C26+(6/0.017)*(C12*C51+C27*C50)</f>
        <v>0.2878395196513604</v>
      </c>
      <c r="D86">
        <f>D26+(6/0.017)*(D12*D51+D27*D50)</f>
        <v>-0.2904908487463867</v>
      </c>
      <c r="E86">
        <f>E26+(6/0.017)*(E12*E51+E27*E50)</f>
        <v>-0.3448261233295916</v>
      </c>
      <c r="F86">
        <f>F26+(6/0.017)*(F12*F51+F27*F50)</f>
        <v>1.4086354620866037</v>
      </c>
    </row>
    <row r="87" spans="1:6" ht="12.75">
      <c r="A87" t="s">
        <v>86</v>
      </c>
      <c r="B87">
        <f>B27+(7/0.017)*(B13*B51+B28*B50)</f>
        <v>-0.24147339847426852</v>
      </c>
      <c r="C87">
        <f>C27+(7/0.017)*(C13*C51+C28*C50)</f>
        <v>0.07704569226313886</v>
      </c>
      <c r="D87">
        <f>D27+(7/0.017)*(D13*D51+D28*D50)</f>
        <v>-0.18457197941254083</v>
      </c>
      <c r="E87">
        <f>E27+(7/0.017)*(E13*E51+E28*E50)</f>
        <v>-0.3784032058173604</v>
      </c>
      <c r="F87">
        <f>F27+(7/0.017)*(F13*F51+F28*F50)</f>
        <v>0.12768134980177293</v>
      </c>
    </row>
    <row r="88" spans="1:6" ht="12.75">
      <c r="A88" t="s">
        <v>87</v>
      </c>
      <c r="B88">
        <f>B28+(8/0.017)*(B14*B51+B29*B50)</f>
        <v>0.17400222575957924</v>
      </c>
      <c r="C88">
        <f>C28+(8/0.017)*(C14*C51+C29*C50)</f>
        <v>0.19452331285171917</v>
      </c>
      <c r="D88">
        <f>D28+(8/0.017)*(D14*D51+D29*D50)</f>
        <v>0.22813317659450727</v>
      </c>
      <c r="E88">
        <f>E28+(8/0.017)*(E14*E51+E29*E50)</f>
        <v>0.46102728133739673</v>
      </c>
      <c r="F88">
        <f>F28+(8/0.017)*(F14*F51+F29*F50)</f>
        <v>0.12687662831053498</v>
      </c>
    </row>
    <row r="89" spans="1:6" ht="12.75">
      <c r="A89" t="s">
        <v>88</v>
      </c>
      <c r="B89">
        <f>B29+(9/0.017)*(B15*B51+B30*B50)</f>
        <v>-0.11682105887605393</v>
      </c>
      <c r="C89">
        <f>C29+(9/0.017)*(C15*C51+C30*C50)</f>
        <v>-0.06416739460749327</v>
      </c>
      <c r="D89">
        <f>D29+(9/0.017)*(D15*D51+D30*D50)</f>
        <v>-0.1515599682039975</v>
      </c>
      <c r="E89">
        <f>E29+(9/0.017)*(E15*E51+E30*E50)</f>
        <v>-0.174042362990635</v>
      </c>
      <c r="F89">
        <f>F29+(9/0.017)*(F15*F51+F30*F50)</f>
        <v>-0.22952348745632437</v>
      </c>
    </row>
    <row r="90" spans="1:6" ht="12.75">
      <c r="A90" t="s">
        <v>89</v>
      </c>
      <c r="B90">
        <f>B30+(10/0.017)*(B16*B51+B31*B50)</f>
        <v>-0.020370961534894108</v>
      </c>
      <c r="C90">
        <f>C30+(10/0.017)*(C16*C51+C31*C50)</f>
        <v>0.07739179960431208</v>
      </c>
      <c r="D90">
        <f>D30+(10/0.017)*(D16*D51+D31*D50)</f>
        <v>0.06402313660567162</v>
      </c>
      <c r="E90">
        <f>E30+(10/0.017)*(E16*E51+E31*E50)</f>
        <v>-0.0026812848014210657</v>
      </c>
      <c r="F90">
        <f>F30+(10/0.017)*(F16*F51+F31*F50)</f>
        <v>0.3231929588061703</v>
      </c>
    </row>
    <row r="91" spans="1:6" ht="12.75">
      <c r="A91" t="s">
        <v>90</v>
      </c>
      <c r="B91">
        <f>B31+(11/0.017)*(B17*B51+B32*B50)</f>
        <v>-0.05228913253887991</v>
      </c>
      <c r="C91">
        <f>C31+(11/0.017)*(C17*C51+C32*C50)</f>
        <v>0.05254538044832952</v>
      </c>
      <c r="D91">
        <f>D31+(11/0.017)*(D17*D51+D32*D50)</f>
        <v>-0.04834066287155399</v>
      </c>
      <c r="E91">
        <f>E31+(11/0.017)*(E17*E51+E32*E50)</f>
        <v>-0.03563260188508234</v>
      </c>
      <c r="F91">
        <f>F31+(11/0.017)*(F17*F51+F32*F50)</f>
        <v>0.0241796563923914</v>
      </c>
    </row>
    <row r="92" spans="1:6" ht="12.75">
      <c r="A92" t="s">
        <v>91</v>
      </c>
      <c r="B92">
        <f>B32+(12/0.017)*(B18*B51+B33*B50)</f>
        <v>0.05853732600845641</v>
      </c>
      <c r="C92">
        <f>C32+(12/0.017)*(C18*C51+C33*C50)</f>
        <v>0.029133635864470715</v>
      </c>
      <c r="D92">
        <f>D32+(12/0.017)*(D18*D51+D33*D50)</f>
        <v>0.040323718930247415</v>
      </c>
      <c r="E92">
        <f>E32+(12/0.017)*(E18*E51+E33*E50)</f>
        <v>0.05294631024833173</v>
      </c>
      <c r="F92">
        <f>F32+(12/0.017)*(F18*F51+F33*F50)</f>
        <v>0.010033526589511356</v>
      </c>
    </row>
    <row r="93" spans="1:6" ht="12.75">
      <c r="A93" t="s">
        <v>92</v>
      </c>
      <c r="B93">
        <f>B33+(13/0.017)*(B19*B51+B34*B50)</f>
        <v>0.12032779226955878</v>
      </c>
      <c r="C93">
        <f>C33+(13/0.017)*(C19*C51+C34*C50)</f>
        <v>0.12680018362507686</v>
      </c>
      <c r="D93">
        <f>D33+(13/0.017)*(D19*D51+D34*D50)</f>
        <v>0.10598823883197801</v>
      </c>
      <c r="E93">
        <f>E33+(13/0.017)*(E19*E51+E34*E50)</f>
        <v>0.10714569811752053</v>
      </c>
      <c r="F93">
        <f>F33+(13/0.017)*(F19*F51+F34*F50)</f>
        <v>0.08713765007510842</v>
      </c>
    </row>
    <row r="94" spans="1:6" ht="12.75">
      <c r="A94" t="s">
        <v>93</v>
      </c>
      <c r="B94">
        <f>B34+(14/0.017)*(B20*B51+B35*B50)</f>
        <v>-0.03052577286061116</v>
      </c>
      <c r="C94">
        <f>C34+(14/0.017)*(C20*C51+C35*C50)</f>
        <v>-0.014717063069579166</v>
      </c>
      <c r="D94">
        <f>D34+(14/0.017)*(D20*D51+D35*D50)</f>
        <v>0.001438932282984633</v>
      </c>
      <c r="E94">
        <f>E34+(14/0.017)*(E20*E51+E35*E50)</f>
        <v>0.00330954033136538</v>
      </c>
      <c r="F94">
        <f>F34+(14/0.017)*(F20*F51+F35*F50)</f>
        <v>-0.019140634704870443</v>
      </c>
    </row>
    <row r="95" spans="1:6" ht="12.75">
      <c r="A95" t="s">
        <v>94</v>
      </c>
      <c r="B95" s="53">
        <f>B35</f>
        <v>-0.005164309</v>
      </c>
      <c r="C95" s="53">
        <f>C35</f>
        <v>-0.003332561</v>
      </c>
      <c r="D95" s="53">
        <f>D35</f>
        <v>-0.006750111</v>
      </c>
      <c r="E95" s="53">
        <f>E35</f>
        <v>0.0003888994</v>
      </c>
      <c r="F95" s="53">
        <f>F35</f>
        <v>0.005644305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0.06398236118138054</v>
      </c>
      <c r="C103">
        <f>C63*10000/C62</f>
        <v>-1.9022573528683409</v>
      </c>
      <c r="D103">
        <f>D63*10000/D62</f>
        <v>-1.3981872067619172</v>
      </c>
      <c r="E103">
        <f>E63*10000/E62</f>
        <v>-1.1564885737735797</v>
      </c>
      <c r="F103">
        <f>F63*10000/F62</f>
        <v>-5.162583111302309</v>
      </c>
      <c r="G103">
        <f>AVERAGE(C103:E103)</f>
        <v>-1.4856443778012796</v>
      </c>
      <c r="H103">
        <f>STDEV(C103:E103)</f>
        <v>0.38049879834603656</v>
      </c>
      <c r="I103">
        <f>(B103*B4+C103*C4+D103*D4+E103*E4+F103*F4)/SUM(B4:F4)</f>
        <v>-1.7512031165821567</v>
      </c>
      <c r="K103">
        <f>(LN(H103)+LN(H123))/2-LN(K114*K115^3)</f>
        <v>-4.227357261777072</v>
      </c>
    </row>
    <row r="104" spans="1:11" ht="12.75">
      <c r="A104" t="s">
        <v>68</v>
      </c>
      <c r="B104">
        <f>B64*10000/B62</f>
        <v>-0.18159129332323437</v>
      </c>
      <c r="C104">
        <f>C64*10000/C62</f>
        <v>-0.640889854128647</v>
      </c>
      <c r="D104">
        <f>D64*10000/D62</f>
        <v>0.11502352379459618</v>
      </c>
      <c r="E104">
        <f>E64*10000/E62</f>
        <v>0.0843657342184719</v>
      </c>
      <c r="F104">
        <f>F64*10000/F62</f>
        <v>-1.1251553789191555</v>
      </c>
      <c r="G104">
        <f>AVERAGE(C104:E104)</f>
        <v>-0.1471668653718596</v>
      </c>
      <c r="H104">
        <f>STDEV(C104:E104)</f>
        <v>0.42785133777472817</v>
      </c>
      <c r="I104">
        <f>(B104*B4+C104*C4+D104*D4+E104*E4+F104*F4)/SUM(B4:F4)</f>
        <v>-0.2825440596131438</v>
      </c>
      <c r="K104">
        <f>(LN(H104)+LN(H124))/2-LN(K114*K115^4)</f>
        <v>-3.564553897521698</v>
      </c>
    </row>
    <row r="105" spans="1:11" ht="12.75">
      <c r="A105" t="s">
        <v>69</v>
      </c>
      <c r="B105">
        <f>B65*10000/B62</f>
        <v>0.6515887393939371</v>
      </c>
      <c r="C105">
        <f>C65*10000/C62</f>
        <v>0.4162184742018666</v>
      </c>
      <c r="D105">
        <f>D65*10000/D62</f>
        <v>0.8525292543980735</v>
      </c>
      <c r="E105">
        <f>E65*10000/E62</f>
        <v>-0.08048076090112406</v>
      </c>
      <c r="F105">
        <f>F65*10000/F62</f>
        <v>-0.5817522453176982</v>
      </c>
      <c r="G105">
        <f>AVERAGE(C105:E105)</f>
        <v>0.39608898923293867</v>
      </c>
      <c r="H105">
        <f>STDEV(C105:E105)</f>
        <v>0.4668306109136245</v>
      </c>
      <c r="I105">
        <f>(B105*B4+C105*C4+D105*D4+E105*E4+F105*F4)/SUM(B4:F4)</f>
        <v>0.3028806453840067</v>
      </c>
      <c r="K105">
        <f>(LN(H105)+LN(H125))/2-LN(K114*K115^5)</f>
        <v>-3.2849761598025324</v>
      </c>
    </row>
    <row r="106" spans="1:11" ht="12.75">
      <c r="A106" t="s">
        <v>70</v>
      </c>
      <c r="B106">
        <f>B66*10000/B62</f>
        <v>2.638776814800269</v>
      </c>
      <c r="C106">
        <f>C66*10000/C62</f>
        <v>2.181423122801176</v>
      </c>
      <c r="D106">
        <f>D66*10000/D62</f>
        <v>2.170730631535728</v>
      </c>
      <c r="E106">
        <f>E66*10000/E62</f>
        <v>2.6542308588364047</v>
      </c>
      <c r="F106">
        <f>F66*10000/F62</f>
        <v>14.687937606538679</v>
      </c>
      <c r="G106">
        <f>AVERAGE(C106:E106)</f>
        <v>2.335461537724436</v>
      </c>
      <c r="H106">
        <f>STDEV(C106:E106)</f>
        <v>0.2761140930919791</v>
      </c>
      <c r="I106">
        <f>(B106*B4+C106*C4+D106*D4+E106*E4+F106*F4)/SUM(B4:F4)</f>
        <v>4.025666857888415</v>
      </c>
      <c r="K106">
        <f>(LN(H106)+LN(H126))/2-LN(K114*K115^6)</f>
        <v>-3.272079546625385</v>
      </c>
    </row>
    <row r="107" spans="1:11" ht="12.75">
      <c r="A107" t="s">
        <v>71</v>
      </c>
      <c r="B107">
        <f>B67*10000/B62</f>
        <v>0.2786099812590487</v>
      </c>
      <c r="C107">
        <f>C67*10000/C62</f>
        <v>-0.17908529494836803</v>
      </c>
      <c r="D107">
        <f>D67*10000/D62</f>
        <v>0.049436775023313465</v>
      </c>
      <c r="E107">
        <f>E67*10000/E62</f>
        <v>-0.16567339635052014</v>
      </c>
      <c r="F107">
        <f>F67*10000/F62</f>
        <v>-0.10443562583172673</v>
      </c>
      <c r="G107">
        <f>AVERAGE(C107:E107)</f>
        <v>-0.09844063875852489</v>
      </c>
      <c r="H107">
        <f>STDEV(C107:E107)</f>
        <v>0.12824104992592472</v>
      </c>
      <c r="I107">
        <f>(B107*B4+C107*C4+D107*D4+E107*E4+F107*F4)/SUM(B4:F4)</f>
        <v>-0.04458766600187766</v>
      </c>
      <c r="K107">
        <f>(LN(H107)+LN(H127))/2-LN(K114*K115^7)</f>
        <v>-3.278190285827445</v>
      </c>
    </row>
    <row r="108" spans="1:9" ht="12.75">
      <c r="A108" t="s">
        <v>72</v>
      </c>
      <c r="B108">
        <f>B68*10000/B62</f>
        <v>0.09696712308352504</v>
      </c>
      <c r="C108">
        <f>C68*10000/C62</f>
        <v>-0.17778751786276661</v>
      </c>
      <c r="D108">
        <f>D68*10000/D62</f>
        <v>-0.1438948838406552</v>
      </c>
      <c r="E108">
        <f>E68*10000/E62</f>
        <v>-0.04097812800516896</v>
      </c>
      <c r="F108">
        <f>F68*10000/F62</f>
        <v>-0.1904478287196559</v>
      </c>
      <c r="G108">
        <f>AVERAGE(C108:E108)</f>
        <v>-0.12088684323619693</v>
      </c>
      <c r="H108">
        <f>STDEV(C108:E108)</f>
        <v>0.07124766478730607</v>
      </c>
      <c r="I108">
        <f>(B108*B4+C108*C4+D108*D4+E108*E4+F108*F4)/SUM(B4:F4)</f>
        <v>-0.09860350388768604</v>
      </c>
    </row>
    <row r="109" spans="1:9" ht="12.75">
      <c r="A109" t="s">
        <v>73</v>
      </c>
      <c r="B109">
        <f>B69*10000/B62</f>
        <v>0.1255711107192936</v>
      </c>
      <c r="C109">
        <f>C69*10000/C62</f>
        <v>-0.007309264074950455</v>
      </c>
      <c r="D109">
        <f>D69*10000/D62</f>
        <v>0.10427119205915969</v>
      </c>
      <c r="E109">
        <f>E69*10000/E62</f>
        <v>0.014346550857723654</v>
      </c>
      <c r="F109">
        <f>F69*10000/F62</f>
        <v>0.18769820383381713</v>
      </c>
      <c r="G109">
        <f>AVERAGE(C109:E109)</f>
        <v>0.0371028262806443</v>
      </c>
      <c r="H109">
        <f>STDEV(C109:E109)</f>
        <v>0.05916870457528106</v>
      </c>
      <c r="I109">
        <f>(B109*B4+C109*C4+D109*D4+E109*E4+F109*F4)/SUM(B4:F4)</f>
        <v>0.06999832818853566</v>
      </c>
    </row>
    <row r="110" spans="1:11" ht="12.75">
      <c r="A110" t="s">
        <v>74</v>
      </c>
      <c r="B110">
        <f>B70*10000/B62</f>
        <v>-0.4165585968418758</v>
      </c>
      <c r="C110">
        <f>C70*10000/C62</f>
        <v>-0.15085801603985577</v>
      </c>
      <c r="D110">
        <f>D70*10000/D62</f>
        <v>-0.06747564136474107</v>
      </c>
      <c r="E110">
        <f>E70*10000/E62</f>
        <v>-0.1689025253702538</v>
      </c>
      <c r="F110">
        <f>F70*10000/F62</f>
        <v>-0.401719357986389</v>
      </c>
      <c r="G110">
        <f>AVERAGE(C110:E110)</f>
        <v>-0.12907872759161687</v>
      </c>
      <c r="H110">
        <f>STDEV(C110:E110)</f>
        <v>0.05410735859151354</v>
      </c>
      <c r="I110">
        <f>(B110*B4+C110*C4+D110*D4+E110*E4+F110*F4)/SUM(B4:F4)</f>
        <v>-0.20706729231739682</v>
      </c>
      <c r="K110">
        <f>EXP(AVERAGE(K103:K107))</f>
        <v>0.02943910370726906</v>
      </c>
    </row>
    <row r="111" spans="1:9" ht="12.75">
      <c r="A111" t="s">
        <v>75</v>
      </c>
      <c r="B111">
        <f>B71*10000/B62</f>
        <v>-0.03329106125887114</v>
      </c>
      <c r="C111">
        <f>C71*10000/C62</f>
        <v>0.016795623059139925</v>
      </c>
      <c r="D111">
        <f>D71*10000/D62</f>
        <v>-0.03515723960140303</v>
      </c>
      <c r="E111">
        <f>E71*10000/E62</f>
        <v>-0.008723039423330617</v>
      </c>
      <c r="F111">
        <f>F71*10000/F62</f>
        <v>-0.019839856538180378</v>
      </c>
      <c r="G111">
        <f>AVERAGE(C111:E111)</f>
        <v>-0.009028218655197907</v>
      </c>
      <c r="H111">
        <f>STDEV(C111:E111)</f>
        <v>0.02597777579834313</v>
      </c>
      <c r="I111">
        <f>(B111*B4+C111*C4+D111*D4+E111*E4+F111*F4)/SUM(B4:F4)</f>
        <v>-0.013985201824863038</v>
      </c>
    </row>
    <row r="112" spans="1:9" ht="12.75">
      <c r="A112" t="s">
        <v>76</v>
      </c>
      <c r="B112">
        <f>B72*10000/B62</f>
        <v>-0.0732043498199479</v>
      </c>
      <c r="C112">
        <f>C72*10000/C62</f>
        <v>-0.04396114359482788</v>
      </c>
      <c r="D112">
        <f>D72*10000/D62</f>
        <v>-0.04351757329225239</v>
      </c>
      <c r="E112">
        <f>E72*10000/E62</f>
        <v>-0.04818562111359675</v>
      </c>
      <c r="F112">
        <f>F72*10000/F62</f>
        <v>-0.047219165462195185</v>
      </c>
      <c r="G112">
        <f>AVERAGE(C112:E112)</f>
        <v>-0.04522144600022568</v>
      </c>
      <c r="H112">
        <f>STDEV(C112:E112)</f>
        <v>0.002576613907898837</v>
      </c>
      <c r="I112">
        <f>(B112*B4+C112*C4+D112*D4+E112*E4+F112*F4)/SUM(B4:F4)</f>
        <v>-0.0495421820979102</v>
      </c>
    </row>
    <row r="113" spans="1:9" ht="12.75">
      <c r="A113" t="s">
        <v>77</v>
      </c>
      <c r="B113">
        <f>B73*10000/B62</f>
        <v>0.006199416016507705</v>
      </c>
      <c r="C113">
        <f>C73*10000/C62</f>
        <v>0.008795117804357312</v>
      </c>
      <c r="D113">
        <f>D73*10000/D62</f>
        <v>0.024043840709246724</v>
      </c>
      <c r="E113">
        <f>E73*10000/E62</f>
        <v>0.02826293350254307</v>
      </c>
      <c r="F113">
        <f>F73*10000/F62</f>
        <v>-0.0030694937003295005</v>
      </c>
      <c r="G113">
        <f>AVERAGE(C113:E113)</f>
        <v>0.0203672973387157</v>
      </c>
      <c r="H113">
        <f>STDEV(C113:E113)</f>
        <v>0.01024142033026566</v>
      </c>
      <c r="I113">
        <f>(B113*B4+C113*C4+D113*D4+E113*E4+F113*F4)/SUM(B4:F4)</f>
        <v>0.015189083123531209</v>
      </c>
    </row>
    <row r="114" spans="1:11" ht="12.75">
      <c r="A114" t="s">
        <v>78</v>
      </c>
      <c r="B114">
        <f>B74*10000/B62</f>
        <v>-0.20921266316191992</v>
      </c>
      <c r="C114">
        <f>C74*10000/C62</f>
        <v>-0.20420578568955713</v>
      </c>
      <c r="D114">
        <f>D74*10000/D62</f>
        <v>-0.21144042954759218</v>
      </c>
      <c r="E114">
        <f>E74*10000/E62</f>
        <v>-0.2069448213306524</v>
      </c>
      <c r="F114">
        <f>F74*10000/F62</f>
        <v>-0.16200968091123188</v>
      </c>
      <c r="G114">
        <f>AVERAGE(C114:E114)</f>
        <v>-0.20753034552260055</v>
      </c>
      <c r="H114">
        <f>STDEV(C114:E114)</f>
        <v>0.0036526903609074676</v>
      </c>
      <c r="I114">
        <f>(B114*B4+C114*C4+D114*D4+E114*E4+F114*F4)/SUM(B4:F4)</f>
        <v>-0.20170734532739534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-0.0006970854571335013</v>
      </c>
      <c r="C115">
        <f>C75*10000/C62</f>
        <v>0.004797303327090983</v>
      </c>
      <c r="D115">
        <f>D75*10000/D62</f>
        <v>-0.002089363534158943</v>
      </c>
      <c r="E115">
        <f>E75*10000/E62</f>
        <v>5.1641430993163395E-05</v>
      </c>
      <c r="F115">
        <f>F75*10000/F62</f>
        <v>-0.008764937657574044</v>
      </c>
      <c r="G115">
        <f>AVERAGE(C115:E115)</f>
        <v>0.0009198604079750677</v>
      </c>
      <c r="H115">
        <f>STDEV(C115:E115)</f>
        <v>0.0035244713445356747</v>
      </c>
      <c r="I115">
        <f>(B115*B4+C115*C4+D115*D4+E115*E4+F115*F4)/SUM(B4:F4)</f>
        <v>-0.0006050574893619356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110.95767007582086</v>
      </c>
      <c r="C122">
        <f>C82*10000/C62</f>
        <v>64.942017197987</v>
      </c>
      <c r="D122">
        <f>D82*10000/D62</f>
        <v>-14.766434745495497</v>
      </c>
      <c r="E122">
        <f>E82*10000/E62</f>
        <v>-61.488655962159044</v>
      </c>
      <c r="F122">
        <f>F82*10000/F62</f>
        <v>-102.00320629717766</v>
      </c>
      <c r="G122">
        <f>AVERAGE(C122:E122)</f>
        <v>-3.771024503222513</v>
      </c>
      <c r="H122">
        <f>STDEV(C122:E122)</f>
        <v>63.92849962050439</v>
      </c>
      <c r="I122">
        <f>(B122*B4+C122*C4+D122*D4+E122*E4+F122*F4)/SUM(B4:F4)</f>
        <v>-0.2265982398198234</v>
      </c>
    </row>
    <row r="123" spans="1:9" ht="12.75">
      <c r="A123" t="s">
        <v>82</v>
      </c>
      <c r="B123">
        <f>B83*10000/B62</f>
        <v>-5.186641067871177</v>
      </c>
      <c r="C123">
        <f>C83*10000/C62</f>
        <v>-6.643735076695785</v>
      </c>
      <c r="D123">
        <f>D83*10000/D62</f>
        <v>-4.094392879835269</v>
      </c>
      <c r="E123">
        <f>E83*10000/E62</f>
        <v>-5.878839725743892</v>
      </c>
      <c r="F123">
        <f>F83*10000/F62</f>
        <v>3.644638575164617</v>
      </c>
      <c r="G123">
        <f>AVERAGE(C123:E123)</f>
        <v>-5.538989227424982</v>
      </c>
      <c r="H123">
        <f>STDEV(C123:E123)</f>
        <v>1.3082087677733651</v>
      </c>
      <c r="I123">
        <f>(B123*B4+C123*C4+D123*D4+E123*E4+F123*F4)/SUM(B4:F4)</f>
        <v>-4.263889713387476</v>
      </c>
    </row>
    <row r="124" spans="1:9" ht="12.75">
      <c r="A124" t="s">
        <v>83</v>
      </c>
      <c r="B124">
        <f>B84*10000/B62</f>
        <v>1.0058705888362918</v>
      </c>
      <c r="C124">
        <f>C84*10000/C62</f>
        <v>1.4708313850555979</v>
      </c>
      <c r="D124">
        <f>D84*10000/D62</f>
        <v>3.923068762308647</v>
      </c>
      <c r="E124">
        <f>E84*10000/E62</f>
        <v>1.7510107019577072</v>
      </c>
      <c r="F124">
        <f>F84*10000/F62</f>
        <v>1.814394295391911</v>
      </c>
      <c r="G124">
        <f>AVERAGE(C124:E124)</f>
        <v>2.3816369497739838</v>
      </c>
      <c r="H124">
        <f>STDEV(C124:E124)</f>
        <v>1.3422496552152123</v>
      </c>
      <c r="I124">
        <f>(B124*B4+C124*C4+D124*D4+E124*E4+F124*F4)/SUM(B4:F4)</f>
        <v>2.1067921916629566</v>
      </c>
    </row>
    <row r="125" spans="1:9" ht="12.75">
      <c r="A125" t="s">
        <v>84</v>
      </c>
      <c r="B125">
        <f>B85*10000/B62</f>
        <v>-1.665685166632362</v>
      </c>
      <c r="C125">
        <f>C85*10000/C62</f>
        <v>-2.248365044576171</v>
      </c>
      <c r="D125">
        <f>D85*10000/D62</f>
        <v>-0.9758272119840753</v>
      </c>
      <c r="E125">
        <f>E85*10000/E62</f>
        <v>-1.912429969138486</v>
      </c>
      <c r="F125">
        <f>F85*10000/F62</f>
        <v>-2.647519247896282</v>
      </c>
      <c r="G125">
        <f>AVERAGE(C125:E125)</f>
        <v>-1.7122074085662442</v>
      </c>
      <c r="H125">
        <f>STDEV(C125:E125)</f>
        <v>0.6594732285439074</v>
      </c>
      <c r="I125">
        <f>(B125*B4+C125*C4+D125*D4+E125*E4+F125*F4)/SUM(B4:F4)</f>
        <v>-1.83008382091969</v>
      </c>
    </row>
    <row r="126" spans="1:9" ht="12.75">
      <c r="A126" t="s">
        <v>85</v>
      </c>
      <c r="B126">
        <f>B86*10000/B62</f>
        <v>0.3570500838291509</v>
      </c>
      <c r="C126">
        <f>C86*10000/C62</f>
        <v>0.2878425993238924</v>
      </c>
      <c r="D126">
        <f>D86*10000/D62</f>
        <v>-0.29049147914627477</v>
      </c>
      <c r="E126">
        <f>E86*10000/E62</f>
        <v>-0.34482599641499523</v>
      </c>
      <c r="F126">
        <f>F86*10000/F62</f>
        <v>1.4086614429663789</v>
      </c>
      <c r="G126">
        <f>AVERAGE(C126:E126)</f>
        <v>-0.11582495874579253</v>
      </c>
      <c r="H126">
        <f>STDEV(C126:E126)</f>
        <v>0.35064038988707946</v>
      </c>
      <c r="I126">
        <f>(B126*B4+C126*C4+D126*D4+E126*E4+F126*F4)/SUM(B4:F4)</f>
        <v>0.15592452170679513</v>
      </c>
    </row>
    <row r="127" spans="1:9" ht="12.75">
      <c r="A127" t="s">
        <v>86</v>
      </c>
      <c r="B127">
        <f>B87*10000/B62</f>
        <v>-0.2414687418973342</v>
      </c>
      <c r="C127">
        <f>C87*10000/C62</f>
        <v>0.07704651659574774</v>
      </c>
      <c r="D127">
        <f>D87*10000/D62</f>
        <v>-0.18457237995581324</v>
      </c>
      <c r="E127">
        <f>E87*10000/E62</f>
        <v>-0.3784030665445882</v>
      </c>
      <c r="F127">
        <f>F87*10000/F62</f>
        <v>0.12768370475725146</v>
      </c>
      <c r="G127">
        <f>AVERAGE(C127:E127)</f>
        <v>-0.1619763099682179</v>
      </c>
      <c r="H127">
        <f>STDEV(C127:E127)</f>
        <v>0.22856403365324052</v>
      </c>
      <c r="I127">
        <f>(B127*B4+C127*C4+D127*D4+E127*E4+F127*F4)/SUM(B4:F4)</f>
        <v>-0.134848908549845</v>
      </c>
    </row>
    <row r="128" spans="1:9" ht="12.75">
      <c r="A128" t="s">
        <v>87</v>
      </c>
      <c r="B128">
        <f>B88*10000/B62</f>
        <v>0.1739988702978343</v>
      </c>
      <c r="C128">
        <f>C88*10000/C62</f>
        <v>0.19452539410902586</v>
      </c>
      <c r="D128">
        <f>D88*10000/D62</f>
        <v>0.22813367167078802</v>
      </c>
      <c r="E128">
        <f>E88*10000/E62</f>
        <v>0.46102711165451205</v>
      </c>
      <c r="F128">
        <f>F88*10000/F62</f>
        <v>0.12687896842372617</v>
      </c>
      <c r="G128">
        <f>AVERAGE(C128:E128)</f>
        <v>0.2945620591447753</v>
      </c>
      <c r="H128">
        <f>STDEV(C128:E128)</f>
        <v>0.1451390345857006</v>
      </c>
      <c r="I128">
        <f>(B128*B4+C128*C4+D128*D4+E128*E4+F128*F4)/SUM(B4:F4)</f>
        <v>0.2547106535946007</v>
      </c>
    </row>
    <row r="129" spans="1:9" ht="12.75">
      <c r="A129" t="s">
        <v>88</v>
      </c>
      <c r="B129">
        <f>B89*10000/B62</f>
        <v>-0.11681880609685903</v>
      </c>
      <c r="C129">
        <f>C89*10000/C62</f>
        <v>-0.06416808115172759</v>
      </c>
      <c r="D129">
        <f>D89*10000/D62</f>
        <v>-0.15156029710725696</v>
      </c>
      <c r="E129">
        <f>E89*10000/E62</f>
        <v>-0.17404229893366613</v>
      </c>
      <c r="F129">
        <f>F89*10000/F62</f>
        <v>-0.22952772078871847</v>
      </c>
      <c r="G129">
        <f>AVERAGE(C129:E129)</f>
        <v>-0.1299235590642169</v>
      </c>
      <c r="H129">
        <f>STDEV(C129:E129)</f>
        <v>0.058044786657852086</v>
      </c>
      <c r="I129">
        <f>(B129*B4+C129*C4+D129*D4+E129*E4+F129*F4)/SUM(B4:F4)</f>
        <v>-0.1412911022756064</v>
      </c>
    </row>
    <row r="130" spans="1:9" ht="12.75">
      <c r="A130" t="s">
        <v>89</v>
      </c>
      <c r="B130">
        <f>B90*10000/B62</f>
        <v>-0.020370568700941328</v>
      </c>
      <c r="C130">
        <f>C90*10000/C62</f>
        <v>0.07739262764001661</v>
      </c>
      <c r="D130">
        <f>D90*10000/D62</f>
        <v>0.06402327554353601</v>
      </c>
      <c r="E130">
        <f>E90*10000/E62</f>
        <v>-0.002681283814563762</v>
      </c>
      <c r="F130">
        <f>F90*10000/F62</f>
        <v>0.3231989197787803</v>
      </c>
      <c r="G130">
        <f>AVERAGE(C130:E130)</f>
        <v>0.04624487312299629</v>
      </c>
      <c r="H130">
        <f>STDEV(C130:E130)</f>
        <v>0.04289535544064164</v>
      </c>
      <c r="I130">
        <f>(B130*B4+C130*C4+D130*D4+E130*E4+F130*F4)/SUM(B4:F4)</f>
        <v>0.07351275596199244</v>
      </c>
    </row>
    <row r="131" spans="1:9" ht="12.75">
      <c r="A131" t="s">
        <v>90</v>
      </c>
      <c r="B131">
        <f>B91*10000/B62</f>
        <v>-0.05228812419439958</v>
      </c>
      <c r="C131">
        <f>C91*10000/C62</f>
        <v>0.0525459426455047</v>
      </c>
      <c r="D131">
        <f>D91*10000/D62</f>
        <v>-0.04834076777657456</v>
      </c>
      <c r="E131">
        <f>E91*10000/E62</f>
        <v>-0.03563258877036458</v>
      </c>
      <c r="F131">
        <f>F91*10000/F62</f>
        <v>0.024180102362099425</v>
      </c>
      <c r="G131">
        <f>AVERAGE(C131:E131)</f>
        <v>-0.01047580463381148</v>
      </c>
      <c r="H131">
        <f>STDEV(C131:E131)</f>
        <v>0.05494706476252363</v>
      </c>
      <c r="I131">
        <f>(B131*B4+C131*C4+D131*D4+E131*E4+F131*F4)/SUM(B4:F4)</f>
        <v>-0.011911210668391467</v>
      </c>
    </row>
    <row r="132" spans="1:9" ht="12.75">
      <c r="A132" t="s">
        <v>91</v>
      </c>
      <c r="B132">
        <f>B92*10000/B62</f>
        <v>0.058536197173711835</v>
      </c>
      <c r="C132">
        <f>C92*10000/C62</f>
        <v>0.029133947573086124</v>
      </c>
      <c r="D132">
        <f>D92*10000/D62</f>
        <v>0.04032380643754071</v>
      </c>
      <c r="E132">
        <f>E92*10000/E62</f>
        <v>0.052946290761236234</v>
      </c>
      <c r="F132">
        <f>F92*10000/F62</f>
        <v>0.010033711647927858</v>
      </c>
      <c r="G132">
        <f>AVERAGE(C132:E132)</f>
        <v>0.040801348257287685</v>
      </c>
      <c r="H132">
        <f>STDEV(C132:E132)</f>
        <v>0.011913352033318144</v>
      </c>
      <c r="I132">
        <f>(B132*B4+C132*C4+D132*D4+E132*E4+F132*F4)/SUM(B4:F4)</f>
        <v>0.03926836087142131</v>
      </c>
    </row>
    <row r="133" spans="1:9" ht="12.75">
      <c r="A133" t="s">
        <v>92</v>
      </c>
      <c r="B133">
        <f>B93*10000/B62</f>
        <v>0.12032547186646023</v>
      </c>
      <c r="C133">
        <f>C93*10000/C62</f>
        <v>0.12680154029438703</v>
      </c>
      <c r="D133">
        <f>D93*10000/D62</f>
        <v>0.10598846883913378</v>
      </c>
      <c r="E133">
        <f>E93*10000/E62</f>
        <v>0.10714565868212945</v>
      </c>
      <c r="F133">
        <f>F93*10000/F62</f>
        <v>0.08713925724237874</v>
      </c>
      <c r="G133">
        <f>AVERAGE(C133:E133)</f>
        <v>0.11331188927188342</v>
      </c>
      <c r="H133">
        <f>STDEV(C133:E133)</f>
        <v>0.011696699774504013</v>
      </c>
      <c r="I133">
        <f>(B133*B4+C133*C4+D133*D4+E133*E4+F133*F4)/SUM(B4:F4)</f>
        <v>0.11084118821410778</v>
      </c>
    </row>
    <row r="134" spans="1:9" ht="12.75">
      <c r="A134" t="s">
        <v>93</v>
      </c>
      <c r="B134">
        <f>B94*10000/B62</f>
        <v>-0.030525184201112002</v>
      </c>
      <c r="C134">
        <f>C94*10000/C62</f>
        <v>-0.014717220531400052</v>
      </c>
      <c r="D134">
        <f>D94*10000/D62</f>
        <v>0.0014389354056398012</v>
      </c>
      <c r="E134">
        <f>E94*10000/E62</f>
        <v>0.0033095391132761847</v>
      </c>
      <c r="F134">
        <f>F94*10000/F62</f>
        <v>-0.019140987734836305</v>
      </c>
      <c r="G134">
        <f>AVERAGE(C134:E134)</f>
        <v>-0.003322915337494689</v>
      </c>
      <c r="H134">
        <f>STDEV(C134:E134)</f>
        <v>0.009911984296630509</v>
      </c>
      <c r="I134">
        <f>(B134*B4+C134*C4+D134*D4+E134*E4+F134*F4)/SUM(B4:F4)</f>
        <v>-0.009374316630362884</v>
      </c>
    </row>
    <row r="135" spans="1:9" ht="12.75">
      <c r="A135" t="s">
        <v>94</v>
      </c>
      <c r="B135">
        <f>B95*10000/B62</f>
        <v>-0.005164209411381448</v>
      </c>
      <c r="C135">
        <f>C95*10000/C62</f>
        <v>-0.003332596655967552</v>
      </c>
      <c r="D135">
        <f>D95*10000/D62</f>
        <v>-0.006750125648548266</v>
      </c>
      <c r="E135">
        <f>E95*10000/E62</f>
        <v>0.0003888992568640627</v>
      </c>
      <c r="F135">
        <f>F95*10000/F62</f>
        <v>0.005644409103590721</v>
      </c>
      <c r="G135">
        <f>AVERAGE(C135:E135)</f>
        <v>-0.0032312743492172516</v>
      </c>
      <c r="H135">
        <f>STDEV(C135:E135)</f>
        <v>0.003570590820495718</v>
      </c>
      <c r="I135">
        <f>(B135*B4+C135*C4+D135*D4+E135*E4+F135*F4)/SUM(B4:F4)</f>
        <v>-0.0023291408991814467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2005-03-14T09:41:10Z</cp:lastPrinted>
  <dcterms:created xsi:type="dcterms:W3CDTF">2005-03-14T09:41:10Z</dcterms:created>
  <dcterms:modified xsi:type="dcterms:W3CDTF">2005-03-14T11:45:59Z</dcterms:modified>
  <cp:category/>
  <cp:version/>
  <cp:contentType/>
  <cp:contentStatus/>
</cp:coreProperties>
</file>