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<sst xmlns="http://schemas.openxmlformats.org/spreadsheetml/2006/main" count="204" uniqueCount="98">
  <si>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15/03/2005       14:28:47</t>
  </si>
  <si>
    <t>LISSNER</t>
  </si>
  <si>
    <t>HCMQAP516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</si>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</sst>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0335653"/>
        <c:axId val="50367694"/>
      </c:lineChart>
      <c:catAx>
        <c:axId val="503356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67694"/>
        <c:crosses val="autoZero"/>
        <c:auto val="1"/>
        <c:lblOffset val="100"/>
        <c:noMultiLvlLbl val="0"/>
      </c:catAx>
      <c:valAx>
        <c:axId val="5036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356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-0.003761</v>
      </c>
      <c r="D4" s="12">
        <v>-0.00376</v>
      </c>
      <c r="E4" s="12">
        <v>-0.003759</v>
      </c>
      <c r="F4" s="24">
        <v>-0.002086</v>
      </c>
      <c r="G4" s="34">
        <v>-0.011721</v>
      </c>
    </row>
    <row r="5" spans="1:7" ht="12.75" thickBot="1">
      <c r="A5" s="44" t="s">
        <v>13</v>
      </c>
      <c r="B5" s="45">
        <v>2.702209</v>
      </c>
      <c r="C5" s="46">
        <v>0.1417</v>
      </c>
      <c r="D5" s="46">
        <v>-1.079202</v>
      </c>
      <c r="E5" s="46">
        <v>-0.594628</v>
      </c>
      <c r="F5" s="47">
        <v>-0.177292</v>
      </c>
      <c r="G5" s="48">
        <v>11.301085</v>
      </c>
    </row>
    <row r="6" spans="1:7" ht="12.75" thickTop="1">
      <c r="A6" s="6" t="s">
        <v>14</v>
      </c>
      <c r="B6" s="39">
        <v>-102.4248</v>
      </c>
      <c r="C6" s="40">
        <v>18.46684</v>
      </c>
      <c r="D6" s="40">
        <v>25.51486</v>
      </c>
      <c r="E6" s="40">
        <v>104.0054</v>
      </c>
      <c r="F6" s="41">
        <v>-155.499</v>
      </c>
      <c r="G6" s="42">
        <v>0.005451793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3.032284</v>
      </c>
      <c r="C8" s="13">
        <v>0.8344055</v>
      </c>
      <c r="D8" s="13">
        <v>1.495164</v>
      </c>
      <c r="E8" s="13">
        <v>-2.631957</v>
      </c>
      <c r="F8" s="25">
        <v>-4.753941</v>
      </c>
      <c r="G8" s="35">
        <v>-0.267732</v>
      </c>
    </row>
    <row r="9" spans="1:7" ht="12">
      <c r="A9" s="20" t="s">
        <v>17</v>
      </c>
      <c r="B9" s="29">
        <v>-0.1617555</v>
      </c>
      <c r="C9" s="13">
        <v>0.08830913</v>
      </c>
      <c r="D9" s="13">
        <v>0.3053424</v>
      </c>
      <c r="E9" s="13">
        <v>0.3649495</v>
      </c>
      <c r="F9" s="25">
        <v>-1.601752</v>
      </c>
      <c r="G9" s="35">
        <v>-0.05472677</v>
      </c>
    </row>
    <row r="10" spans="1:7" ht="12">
      <c r="A10" s="20" t="s">
        <v>18</v>
      </c>
      <c r="B10" s="29">
        <v>-1.476618</v>
      </c>
      <c r="C10" s="13">
        <v>0.1901999</v>
      </c>
      <c r="D10" s="13">
        <v>-0.5916222</v>
      </c>
      <c r="E10" s="13">
        <v>0.9457699</v>
      </c>
      <c r="F10" s="25">
        <v>-0.465978</v>
      </c>
      <c r="G10" s="35">
        <v>-0.1451862</v>
      </c>
    </row>
    <row r="11" spans="1:7" ht="12">
      <c r="A11" s="21" t="s">
        <v>19</v>
      </c>
      <c r="B11" s="31">
        <v>2.513973</v>
      </c>
      <c r="C11" s="15">
        <v>1.13826</v>
      </c>
      <c r="D11" s="15">
        <v>1.409705</v>
      </c>
      <c r="E11" s="15">
        <v>0.9355636</v>
      </c>
      <c r="F11" s="27">
        <v>13.34382</v>
      </c>
      <c r="G11" s="37">
        <v>2.982965</v>
      </c>
    </row>
    <row r="12" spans="1:7" ht="12">
      <c r="A12" s="20" t="s">
        <v>20</v>
      </c>
      <c r="B12" s="29">
        <v>0.109507</v>
      </c>
      <c r="C12" s="13">
        <v>-0.2845108</v>
      </c>
      <c r="D12" s="13">
        <v>-0.3558271</v>
      </c>
      <c r="E12" s="13">
        <v>-0.04596675</v>
      </c>
      <c r="F12" s="25">
        <v>-0.3481694</v>
      </c>
      <c r="G12" s="35">
        <v>-0.1957027</v>
      </c>
    </row>
    <row r="13" spans="1:7" ht="12">
      <c r="A13" s="20" t="s">
        <v>21</v>
      </c>
      <c r="B13" s="29">
        <v>-0.05750504</v>
      </c>
      <c r="C13" s="13">
        <v>0.06096472</v>
      </c>
      <c r="D13" s="13">
        <v>0.1826759</v>
      </c>
      <c r="E13" s="13">
        <v>-0.1047454</v>
      </c>
      <c r="F13" s="25">
        <v>-0.1714032</v>
      </c>
      <c r="G13" s="35">
        <v>0.002209712</v>
      </c>
    </row>
    <row r="14" spans="1:7" ht="12">
      <c r="A14" s="20" t="s">
        <v>22</v>
      </c>
      <c r="B14" s="29">
        <v>-0.05723071</v>
      </c>
      <c r="C14" s="13">
        <v>0.1711113</v>
      </c>
      <c r="D14" s="13">
        <v>0.006706313</v>
      </c>
      <c r="E14" s="13">
        <v>0.07515274</v>
      </c>
      <c r="F14" s="25">
        <v>0.2935217</v>
      </c>
      <c r="G14" s="35">
        <v>0.09173902</v>
      </c>
    </row>
    <row r="15" spans="1:7" ht="12">
      <c r="A15" s="21" t="s">
        <v>23</v>
      </c>
      <c r="B15" s="31">
        <v>-0.2601626</v>
      </c>
      <c r="C15" s="15">
        <v>-0.03474454</v>
      </c>
      <c r="D15" s="15">
        <v>-0.008191282</v>
      </c>
      <c r="E15" s="15">
        <v>-0.09932689</v>
      </c>
      <c r="F15" s="27">
        <v>-0.416656</v>
      </c>
      <c r="G15" s="37">
        <v>-0.1275156</v>
      </c>
    </row>
    <row r="16" spans="1:7" ht="12">
      <c r="A16" s="20" t="s">
        <v>24</v>
      </c>
      <c r="B16" s="29">
        <v>0.0244886</v>
      </c>
      <c r="C16" s="13">
        <v>-0.0005554657</v>
      </c>
      <c r="D16" s="13">
        <v>-0.04225304</v>
      </c>
      <c r="E16" s="13">
        <v>-0.015112</v>
      </c>
      <c r="F16" s="25">
        <v>-0.03977025</v>
      </c>
      <c r="G16" s="35">
        <v>-0.01569155</v>
      </c>
    </row>
    <row r="17" spans="1:7" ht="12">
      <c r="A17" s="20" t="s">
        <v>25</v>
      </c>
      <c r="B17" s="29">
        <v>-0.05356776</v>
      </c>
      <c r="C17" s="13">
        <v>-0.02703957</v>
      </c>
      <c r="D17" s="13">
        <v>-0.03361616</v>
      </c>
      <c r="E17" s="13">
        <v>-0.04625021</v>
      </c>
      <c r="F17" s="25">
        <v>-0.03951336</v>
      </c>
      <c r="G17" s="35">
        <v>-0.03875067</v>
      </c>
    </row>
    <row r="18" spans="1:7" ht="12">
      <c r="A18" s="20" t="s">
        <v>26</v>
      </c>
      <c r="B18" s="29">
        <v>0.06826434</v>
      </c>
      <c r="C18" s="13">
        <v>0.03437902</v>
      </c>
      <c r="D18" s="13">
        <v>0.05576347</v>
      </c>
      <c r="E18" s="13">
        <v>0.02334548</v>
      </c>
      <c r="F18" s="25">
        <v>0.03053098</v>
      </c>
      <c r="G18" s="35">
        <v>0.04126396</v>
      </c>
    </row>
    <row r="19" spans="1:7" ht="12">
      <c r="A19" s="21" t="s">
        <v>27</v>
      </c>
      <c r="B19" s="31">
        <v>-0.2280928</v>
      </c>
      <c r="C19" s="15">
        <v>-0.2056556</v>
      </c>
      <c r="D19" s="15">
        <v>-0.210065</v>
      </c>
      <c r="E19" s="15">
        <v>-0.2012564</v>
      </c>
      <c r="F19" s="27">
        <v>-0.1512473</v>
      </c>
      <c r="G19" s="37">
        <v>-0.2016479</v>
      </c>
    </row>
    <row r="20" spans="1:7" ht="12.75" thickBot="1">
      <c r="A20" s="44" t="s">
        <v>28</v>
      </c>
      <c r="B20" s="45">
        <v>0.002306306</v>
      </c>
      <c r="C20" s="46">
        <v>-0.002606485</v>
      </c>
      <c r="D20" s="46">
        <v>0.005548977</v>
      </c>
      <c r="E20" s="46">
        <v>-0.0006615249</v>
      </c>
      <c r="F20" s="47">
        <v>0.003059612</v>
      </c>
      <c r="G20" s="48">
        <v>0.001291035</v>
      </c>
    </row>
    <row r="21" spans="1:7" ht="12.75" thickTop="1">
      <c r="A21" s="6" t="s">
        <v>29</v>
      </c>
      <c r="B21" s="39">
        <v>26.03326</v>
      </c>
      <c r="C21" s="40">
        <v>98.00974</v>
      </c>
      <c r="D21" s="40">
        <v>-29.19051</v>
      </c>
      <c r="E21" s="40">
        <v>-14.72072</v>
      </c>
      <c r="F21" s="41">
        <v>-125.7132</v>
      </c>
      <c r="G21" s="43">
        <v>0.01410233</v>
      </c>
    </row>
    <row r="22" spans="1:7" ht="12">
      <c r="A22" s="20" t="s">
        <v>30</v>
      </c>
      <c r="B22" s="29">
        <v>54.04471</v>
      </c>
      <c r="C22" s="13">
        <v>2.833998</v>
      </c>
      <c r="D22" s="13">
        <v>-21.58408</v>
      </c>
      <c r="E22" s="13">
        <v>-11.89257</v>
      </c>
      <c r="F22" s="25">
        <v>-3.545844</v>
      </c>
      <c r="G22" s="36">
        <v>0</v>
      </c>
    </row>
    <row r="23" spans="1:7" ht="12">
      <c r="A23" s="20" t="s">
        <v>31</v>
      </c>
      <c r="B23" s="29">
        <v>-0.4162546</v>
      </c>
      <c r="C23" s="13">
        <v>-1.537724</v>
      </c>
      <c r="D23" s="13">
        <v>0.015173</v>
      </c>
      <c r="E23" s="13">
        <v>-0.9382349</v>
      </c>
      <c r="F23" s="25">
        <v>6.395819</v>
      </c>
      <c r="G23" s="35">
        <v>0.201232</v>
      </c>
    </row>
    <row r="24" spans="1:7" ht="12">
      <c r="A24" s="20" t="s">
        <v>32</v>
      </c>
      <c r="B24" s="29">
        <v>2.709317</v>
      </c>
      <c r="C24" s="13">
        <v>4.253247</v>
      </c>
      <c r="D24" s="13">
        <v>4.60762</v>
      </c>
      <c r="E24" s="13">
        <v>2.932069</v>
      </c>
      <c r="F24" s="25">
        <v>2.293098</v>
      </c>
      <c r="G24" s="35">
        <v>3.535456</v>
      </c>
    </row>
    <row r="25" spans="1:7" ht="12">
      <c r="A25" s="20" t="s">
        <v>33</v>
      </c>
      <c r="B25" s="29">
        <v>0.4593328</v>
      </c>
      <c r="C25" s="13">
        <v>-0.8705923</v>
      </c>
      <c r="D25" s="13">
        <v>0.03450651</v>
      </c>
      <c r="E25" s="13">
        <v>-0.3007123</v>
      </c>
      <c r="F25" s="25">
        <v>-2.889991</v>
      </c>
      <c r="G25" s="35">
        <v>-0.5926226</v>
      </c>
    </row>
    <row r="26" spans="1:7" ht="12">
      <c r="A26" s="21" t="s">
        <v>34</v>
      </c>
      <c r="B26" s="31">
        <v>0.8690789</v>
      </c>
      <c r="C26" s="15">
        <v>-0.3374827</v>
      </c>
      <c r="D26" s="15">
        <v>-0.08043954</v>
      </c>
      <c r="E26" s="15">
        <v>0.1448852</v>
      </c>
      <c r="F26" s="27">
        <v>2.293071</v>
      </c>
      <c r="G26" s="37">
        <v>0.3662353</v>
      </c>
    </row>
    <row r="27" spans="1:7" ht="12">
      <c r="A27" s="20" t="s">
        <v>35</v>
      </c>
      <c r="B27" s="29">
        <v>-0.1116623</v>
      </c>
      <c r="C27" s="13">
        <v>0.0860471</v>
      </c>
      <c r="D27" s="13">
        <v>0.3577972</v>
      </c>
      <c r="E27" s="13">
        <v>-0.1663628</v>
      </c>
      <c r="F27" s="25">
        <v>-0.08608172</v>
      </c>
      <c r="G27" s="35">
        <v>0.03909113</v>
      </c>
    </row>
    <row r="28" spans="1:7" ht="12">
      <c r="A28" s="20" t="s">
        <v>36</v>
      </c>
      <c r="B28" s="29">
        <v>0.3302619</v>
      </c>
      <c r="C28" s="13">
        <v>0.5638219</v>
      </c>
      <c r="D28" s="13">
        <v>0.351713</v>
      </c>
      <c r="E28" s="13">
        <v>0.5096348</v>
      </c>
      <c r="F28" s="25">
        <v>0.3019577</v>
      </c>
      <c r="G28" s="35">
        <v>0.4309827</v>
      </c>
    </row>
    <row r="29" spans="1:7" ht="12">
      <c r="A29" s="20" t="s">
        <v>37</v>
      </c>
      <c r="B29" s="29">
        <v>0.01706759</v>
      </c>
      <c r="C29" s="13">
        <v>-0.1357657</v>
      </c>
      <c r="D29" s="13">
        <v>-0.0718642</v>
      </c>
      <c r="E29" s="13">
        <v>-0.07971137</v>
      </c>
      <c r="F29" s="25">
        <v>-0.1730375</v>
      </c>
      <c r="G29" s="35">
        <v>-0.08974353</v>
      </c>
    </row>
    <row r="30" spans="1:7" ht="12">
      <c r="A30" s="21" t="s">
        <v>38</v>
      </c>
      <c r="B30" s="31">
        <v>0.1416731</v>
      </c>
      <c r="C30" s="15">
        <v>0.06687078</v>
      </c>
      <c r="D30" s="15">
        <v>0.03043216</v>
      </c>
      <c r="E30" s="15">
        <v>-0.06810532</v>
      </c>
      <c r="F30" s="27">
        <v>0.2532595</v>
      </c>
      <c r="G30" s="37">
        <v>0.06135132</v>
      </c>
    </row>
    <row r="31" spans="1:7" ht="12">
      <c r="A31" s="20" t="s">
        <v>39</v>
      </c>
      <c r="B31" s="29">
        <v>-0.03715726</v>
      </c>
      <c r="C31" s="13">
        <v>-0.04030105</v>
      </c>
      <c r="D31" s="13">
        <v>-0.03167036</v>
      </c>
      <c r="E31" s="13">
        <v>-0.03117563</v>
      </c>
      <c r="F31" s="25">
        <v>-0.06264448</v>
      </c>
      <c r="G31" s="35">
        <v>-0.03855654</v>
      </c>
    </row>
    <row r="32" spans="1:7" ht="12">
      <c r="A32" s="20" t="s">
        <v>40</v>
      </c>
      <c r="B32" s="29">
        <v>0.08382578</v>
      </c>
      <c r="C32" s="13">
        <v>0.07803635</v>
      </c>
      <c r="D32" s="13">
        <v>0.0633297</v>
      </c>
      <c r="E32" s="13">
        <v>0.08499051</v>
      </c>
      <c r="F32" s="25">
        <v>0.04717133</v>
      </c>
      <c r="G32" s="35">
        <v>0.07289074</v>
      </c>
    </row>
    <row r="33" spans="1:7" ht="12">
      <c r="A33" s="20" t="s">
        <v>41</v>
      </c>
      <c r="B33" s="29">
        <v>0.1138794</v>
      </c>
      <c r="C33" s="13">
        <v>0.09028198</v>
      </c>
      <c r="D33" s="13">
        <v>0.1099678</v>
      </c>
      <c r="E33" s="13">
        <v>0.1045253</v>
      </c>
      <c r="F33" s="25">
        <v>0.1058182</v>
      </c>
      <c r="G33" s="35">
        <v>0.1039356</v>
      </c>
    </row>
    <row r="34" spans="1:7" ht="12">
      <c r="A34" s="21" t="s">
        <v>42</v>
      </c>
      <c r="B34" s="31">
        <v>-0.009182928</v>
      </c>
      <c r="C34" s="15">
        <v>-0.00366404</v>
      </c>
      <c r="D34" s="15">
        <v>-0.001291023</v>
      </c>
      <c r="E34" s="15">
        <v>-3.009584E-05</v>
      </c>
      <c r="F34" s="27">
        <v>-0.03501616</v>
      </c>
      <c r="G34" s="37">
        <v>-0.007204701</v>
      </c>
    </row>
    <row r="35" spans="1:7" ht="12.75" thickBot="1">
      <c r="A35" s="22" t="s">
        <v>43</v>
      </c>
      <c r="B35" s="32">
        <v>-0.0007032562</v>
      </c>
      <c r="C35" s="16">
        <v>-0.005683009</v>
      </c>
      <c r="D35" s="16">
        <v>-0.003670023</v>
      </c>
      <c r="E35" s="16">
        <v>-0.004481812</v>
      </c>
      <c r="F35" s="28">
        <v>-0.0006652955</v>
      </c>
      <c r="G35" s="38">
        <v>-0.003518789</v>
      </c>
    </row>
    <row r="36" spans="1:7" ht="12">
      <c r="A36" s="4" t="s">
        <v>44</v>
      </c>
      <c r="B36" s="3">
        <v>20.38574</v>
      </c>
      <c r="C36" s="3">
        <v>20.3949</v>
      </c>
      <c r="D36" s="3">
        <v>20.41626</v>
      </c>
      <c r="E36" s="3">
        <v>20.42542</v>
      </c>
      <c r="F36" s="3">
        <v>20.44373</v>
      </c>
      <c r="G36" s="3"/>
    </row>
    <row r="37" spans="1:6" ht="12">
      <c r="A37" s="4" t="s">
        <v>45</v>
      </c>
      <c r="B37" s="2">
        <v>0.3687541</v>
      </c>
      <c r="C37" s="2">
        <v>0.3534953</v>
      </c>
      <c r="D37" s="2">
        <v>0.3529867</v>
      </c>
      <c r="E37" s="2">
        <v>0.3504435</v>
      </c>
      <c r="F37" s="2">
        <v>0.3540039</v>
      </c>
    </row>
    <row r="38" spans="1:7" ht="12">
      <c r="A38" s="4" t="s">
        <v>53</v>
      </c>
      <c r="B38" s="2">
        <v>0.0001738779</v>
      </c>
      <c r="C38" s="2">
        <v>-3.144084E-05</v>
      </c>
      <c r="D38" s="2">
        <v>-4.348217E-05</v>
      </c>
      <c r="E38" s="2">
        <v>-0.0001768388</v>
      </c>
      <c r="F38" s="2">
        <v>0.0002642725</v>
      </c>
      <c r="G38" s="2">
        <v>0.0003991616</v>
      </c>
    </row>
    <row r="39" spans="1:7" ht="12.75" thickBot="1">
      <c r="A39" s="4" t="s">
        <v>54</v>
      </c>
      <c r="B39" s="2">
        <v>-4.519626E-05</v>
      </c>
      <c r="C39" s="2">
        <v>-0.0001666077</v>
      </c>
      <c r="D39" s="2">
        <v>4.953001E-05</v>
      </c>
      <c r="E39" s="2">
        <v>2.481491E-05</v>
      </c>
      <c r="F39" s="2">
        <v>0.0002138061</v>
      </c>
      <c r="G39" s="2">
        <v>0.001054069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3.117397</v>
      </c>
      <c r="F40" s="17" t="s">
        <v>48</v>
      </c>
      <c r="G40" s="8">
        <v>55.133125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0.003761</v>
      </c>
      <c r="D4">
        <v>0.00376</v>
      </c>
      <c r="E4">
        <v>0.003759</v>
      </c>
      <c r="F4">
        <v>0.002086</v>
      </c>
      <c r="G4">
        <v>0.011721</v>
      </c>
    </row>
    <row r="5" spans="1:7" ht="12.75">
      <c r="A5" t="s">
        <v>13</v>
      </c>
      <c r="B5">
        <v>2.702209</v>
      </c>
      <c r="C5">
        <v>0.1417</v>
      </c>
      <c r="D5">
        <v>-1.079202</v>
      </c>
      <c r="E5">
        <v>-0.594628</v>
      </c>
      <c r="F5">
        <v>-0.177292</v>
      </c>
      <c r="G5">
        <v>11.301085</v>
      </c>
    </row>
    <row r="6" spans="1:7" ht="12.75">
      <c r="A6" t="s">
        <v>14</v>
      </c>
      <c r="B6" s="49">
        <v>-102.4248</v>
      </c>
      <c r="C6" s="49">
        <v>18.46684</v>
      </c>
      <c r="D6" s="49">
        <v>25.51486</v>
      </c>
      <c r="E6" s="49">
        <v>104.0054</v>
      </c>
      <c r="F6" s="49">
        <v>-155.499</v>
      </c>
      <c r="G6" s="49">
        <v>0.005451793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3.032284</v>
      </c>
      <c r="C8" s="49">
        <v>0.8344055</v>
      </c>
      <c r="D8" s="49">
        <v>1.495164</v>
      </c>
      <c r="E8" s="49">
        <v>-2.631957</v>
      </c>
      <c r="F8" s="49">
        <v>-4.753941</v>
      </c>
      <c r="G8" s="49">
        <v>-0.267732</v>
      </c>
    </row>
    <row r="9" spans="1:7" ht="12.75">
      <c r="A9" t="s">
        <v>17</v>
      </c>
      <c r="B9" s="49">
        <v>-0.1617555</v>
      </c>
      <c r="C9" s="49">
        <v>0.08830913</v>
      </c>
      <c r="D9" s="49">
        <v>0.3053424</v>
      </c>
      <c r="E9" s="49">
        <v>0.3649495</v>
      </c>
      <c r="F9" s="49">
        <v>-1.601752</v>
      </c>
      <c r="G9" s="49">
        <v>-0.05472677</v>
      </c>
    </row>
    <row r="10" spans="1:7" ht="12.75">
      <c r="A10" t="s">
        <v>18</v>
      </c>
      <c r="B10" s="49">
        <v>-1.476618</v>
      </c>
      <c r="C10" s="49">
        <v>0.1901999</v>
      </c>
      <c r="D10" s="49">
        <v>-0.5916222</v>
      </c>
      <c r="E10" s="49">
        <v>0.9457699</v>
      </c>
      <c r="F10" s="49">
        <v>-0.465978</v>
      </c>
      <c r="G10" s="49">
        <v>-0.1451862</v>
      </c>
    </row>
    <row r="11" spans="1:7" ht="12.75">
      <c r="A11" t="s">
        <v>19</v>
      </c>
      <c r="B11" s="49">
        <v>2.513973</v>
      </c>
      <c r="C11" s="49">
        <v>1.13826</v>
      </c>
      <c r="D11" s="49">
        <v>1.409705</v>
      </c>
      <c r="E11" s="49">
        <v>0.9355636</v>
      </c>
      <c r="F11" s="49">
        <v>13.34382</v>
      </c>
      <c r="G11" s="49">
        <v>2.982965</v>
      </c>
    </row>
    <row r="12" spans="1:7" ht="12.75">
      <c r="A12" t="s">
        <v>20</v>
      </c>
      <c r="B12" s="49">
        <v>0.109507</v>
      </c>
      <c r="C12" s="49">
        <v>-0.2845108</v>
      </c>
      <c r="D12" s="49">
        <v>-0.3558271</v>
      </c>
      <c r="E12" s="49">
        <v>-0.04596675</v>
      </c>
      <c r="F12" s="49">
        <v>-0.3481694</v>
      </c>
      <c r="G12" s="49">
        <v>-0.1957027</v>
      </c>
    </row>
    <row r="13" spans="1:7" ht="12.75">
      <c r="A13" t="s">
        <v>21</v>
      </c>
      <c r="B13" s="49">
        <v>-0.05750504</v>
      </c>
      <c r="C13" s="49">
        <v>0.06096472</v>
      </c>
      <c r="D13" s="49">
        <v>0.1826759</v>
      </c>
      <c r="E13" s="49">
        <v>-0.1047454</v>
      </c>
      <c r="F13" s="49">
        <v>-0.1714032</v>
      </c>
      <c r="G13" s="49">
        <v>0.002209712</v>
      </c>
    </row>
    <row r="14" spans="1:7" ht="12.75">
      <c r="A14" t="s">
        <v>22</v>
      </c>
      <c r="B14" s="49">
        <v>-0.05723071</v>
      </c>
      <c r="C14" s="49">
        <v>0.1711113</v>
      </c>
      <c r="D14" s="49">
        <v>0.006706313</v>
      </c>
      <c r="E14" s="49">
        <v>0.07515274</v>
      </c>
      <c r="F14" s="49">
        <v>0.2935217</v>
      </c>
      <c r="G14" s="49">
        <v>0.09173902</v>
      </c>
    </row>
    <row r="15" spans="1:7" ht="12.75">
      <c r="A15" t="s">
        <v>23</v>
      </c>
      <c r="B15" s="49">
        <v>-0.2601626</v>
      </c>
      <c r="C15" s="49">
        <v>-0.03474454</v>
      </c>
      <c r="D15" s="49">
        <v>-0.008191282</v>
      </c>
      <c r="E15" s="49">
        <v>-0.09932689</v>
      </c>
      <c r="F15" s="49">
        <v>-0.416656</v>
      </c>
      <c r="G15" s="49">
        <v>-0.1275156</v>
      </c>
    </row>
    <row r="16" spans="1:7" ht="12.75">
      <c r="A16" t="s">
        <v>24</v>
      </c>
      <c r="B16" s="49">
        <v>0.0244886</v>
      </c>
      <c r="C16" s="49">
        <v>-0.0005554657</v>
      </c>
      <c r="D16" s="49">
        <v>-0.04225304</v>
      </c>
      <c r="E16" s="49">
        <v>-0.015112</v>
      </c>
      <c r="F16" s="49">
        <v>-0.03977025</v>
      </c>
      <c r="G16" s="49">
        <v>-0.01569155</v>
      </c>
    </row>
    <row r="17" spans="1:7" ht="12.75">
      <c r="A17" t="s">
        <v>25</v>
      </c>
      <c r="B17" s="49">
        <v>-0.05356776</v>
      </c>
      <c r="C17" s="49">
        <v>-0.02703957</v>
      </c>
      <c r="D17" s="49">
        <v>-0.03361616</v>
      </c>
      <c r="E17" s="49">
        <v>-0.04625021</v>
      </c>
      <c r="F17" s="49">
        <v>-0.03951336</v>
      </c>
      <c r="G17" s="49">
        <v>-0.03875067</v>
      </c>
    </row>
    <row r="18" spans="1:7" ht="12.75">
      <c r="A18" t="s">
        <v>26</v>
      </c>
      <c r="B18" s="49">
        <v>0.06826434</v>
      </c>
      <c r="C18" s="49">
        <v>0.03437902</v>
      </c>
      <c r="D18" s="49">
        <v>0.05576347</v>
      </c>
      <c r="E18" s="49">
        <v>0.02334548</v>
      </c>
      <c r="F18" s="49">
        <v>0.03053098</v>
      </c>
      <c r="G18" s="49">
        <v>0.04126396</v>
      </c>
    </row>
    <row r="19" spans="1:7" ht="12.75">
      <c r="A19" t="s">
        <v>27</v>
      </c>
      <c r="B19" s="49">
        <v>-0.2280928</v>
      </c>
      <c r="C19" s="49">
        <v>-0.2056556</v>
      </c>
      <c r="D19" s="49">
        <v>-0.210065</v>
      </c>
      <c r="E19" s="49">
        <v>-0.2012564</v>
      </c>
      <c r="F19" s="49">
        <v>-0.1512473</v>
      </c>
      <c r="G19" s="49">
        <v>-0.2016479</v>
      </c>
    </row>
    <row r="20" spans="1:7" ht="12.75">
      <c r="A20" t="s">
        <v>28</v>
      </c>
      <c r="B20" s="49">
        <v>0.002306306</v>
      </c>
      <c r="C20" s="49">
        <v>-0.002606485</v>
      </c>
      <c r="D20" s="49">
        <v>0.005548977</v>
      </c>
      <c r="E20" s="49">
        <v>-0.0006615249</v>
      </c>
      <c r="F20" s="49">
        <v>0.003059612</v>
      </c>
      <c r="G20" s="49">
        <v>0.001291035</v>
      </c>
    </row>
    <row r="21" spans="1:7" ht="12.75">
      <c r="A21" t="s">
        <v>29</v>
      </c>
      <c r="B21" s="49">
        <v>26.03326</v>
      </c>
      <c r="C21" s="49">
        <v>98.00974</v>
      </c>
      <c r="D21" s="49">
        <v>-29.19051</v>
      </c>
      <c r="E21" s="49">
        <v>-14.72072</v>
      </c>
      <c r="F21" s="49">
        <v>-125.7132</v>
      </c>
      <c r="G21" s="49">
        <v>0.01410233</v>
      </c>
    </row>
    <row r="22" spans="1:7" ht="12.75">
      <c r="A22" t="s">
        <v>30</v>
      </c>
      <c r="B22" s="49">
        <v>54.04471</v>
      </c>
      <c r="C22" s="49">
        <v>2.833998</v>
      </c>
      <c r="D22" s="49">
        <v>-21.58408</v>
      </c>
      <c r="E22" s="49">
        <v>-11.89257</v>
      </c>
      <c r="F22" s="49">
        <v>-3.545844</v>
      </c>
      <c r="G22" s="49">
        <v>0</v>
      </c>
    </row>
    <row r="23" spans="1:7" ht="12.75">
      <c r="A23" t="s">
        <v>31</v>
      </c>
      <c r="B23" s="49">
        <v>-0.4162546</v>
      </c>
      <c r="C23" s="49">
        <v>-1.537724</v>
      </c>
      <c r="D23" s="49">
        <v>0.015173</v>
      </c>
      <c r="E23" s="49">
        <v>-0.9382349</v>
      </c>
      <c r="F23" s="49">
        <v>6.395819</v>
      </c>
      <c r="G23" s="49">
        <v>0.201232</v>
      </c>
    </row>
    <row r="24" spans="1:7" ht="12.75">
      <c r="A24" t="s">
        <v>32</v>
      </c>
      <c r="B24" s="49">
        <v>2.709317</v>
      </c>
      <c r="C24" s="49">
        <v>4.253247</v>
      </c>
      <c r="D24" s="49">
        <v>4.60762</v>
      </c>
      <c r="E24" s="49">
        <v>2.932069</v>
      </c>
      <c r="F24" s="49">
        <v>2.293098</v>
      </c>
      <c r="G24" s="49">
        <v>3.535456</v>
      </c>
    </row>
    <row r="25" spans="1:7" ht="12.75">
      <c r="A25" t="s">
        <v>33</v>
      </c>
      <c r="B25" s="49">
        <v>0.4593328</v>
      </c>
      <c r="C25" s="49">
        <v>-0.8705923</v>
      </c>
      <c r="D25" s="49">
        <v>0.03450651</v>
      </c>
      <c r="E25" s="49">
        <v>-0.3007123</v>
      </c>
      <c r="F25" s="49">
        <v>-2.889991</v>
      </c>
      <c r="G25" s="49">
        <v>-0.5926226</v>
      </c>
    </row>
    <row r="26" spans="1:7" ht="12.75">
      <c r="A26" t="s">
        <v>34</v>
      </c>
      <c r="B26" s="49">
        <v>0.8690789</v>
      </c>
      <c r="C26" s="49">
        <v>-0.3374827</v>
      </c>
      <c r="D26" s="49">
        <v>-0.08043954</v>
      </c>
      <c r="E26" s="49">
        <v>0.1448852</v>
      </c>
      <c r="F26" s="49">
        <v>2.293071</v>
      </c>
      <c r="G26" s="49">
        <v>0.3662353</v>
      </c>
    </row>
    <row r="27" spans="1:7" ht="12.75">
      <c r="A27" t="s">
        <v>35</v>
      </c>
      <c r="B27" s="49">
        <v>-0.1116623</v>
      </c>
      <c r="C27" s="49">
        <v>0.0860471</v>
      </c>
      <c r="D27" s="49">
        <v>0.3577972</v>
      </c>
      <c r="E27" s="49">
        <v>-0.1663628</v>
      </c>
      <c r="F27" s="49">
        <v>-0.08608172</v>
      </c>
      <c r="G27" s="49">
        <v>0.03909113</v>
      </c>
    </row>
    <row r="28" spans="1:7" ht="12.75">
      <c r="A28" t="s">
        <v>36</v>
      </c>
      <c r="B28" s="49">
        <v>0.3302619</v>
      </c>
      <c r="C28" s="49">
        <v>0.5638219</v>
      </c>
      <c r="D28" s="49">
        <v>0.351713</v>
      </c>
      <c r="E28" s="49">
        <v>0.5096348</v>
      </c>
      <c r="F28" s="49">
        <v>0.3019577</v>
      </c>
      <c r="G28" s="49">
        <v>0.4309827</v>
      </c>
    </row>
    <row r="29" spans="1:7" ht="12.75">
      <c r="A29" t="s">
        <v>37</v>
      </c>
      <c r="B29" s="49">
        <v>0.01706759</v>
      </c>
      <c r="C29" s="49">
        <v>-0.1357657</v>
      </c>
      <c r="D29" s="49">
        <v>-0.0718642</v>
      </c>
      <c r="E29" s="49">
        <v>-0.07971137</v>
      </c>
      <c r="F29" s="49">
        <v>-0.1730375</v>
      </c>
      <c r="G29" s="49">
        <v>-0.08974353</v>
      </c>
    </row>
    <row r="30" spans="1:7" ht="12.75">
      <c r="A30" t="s">
        <v>38</v>
      </c>
      <c r="B30" s="49">
        <v>0.1416731</v>
      </c>
      <c r="C30" s="49">
        <v>0.06687078</v>
      </c>
      <c r="D30" s="49">
        <v>0.03043216</v>
      </c>
      <c r="E30" s="49">
        <v>-0.06810532</v>
      </c>
      <c r="F30" s="49">
        <v>0.2532595</v>
      </c>
      <c r="G30" s="49">
        <v>0.06135132</v>
      </c>
    </row>
    <row r="31" spans="1:7" ht="12.75">
      <c r="A31" t="s">
        <v>39</v>
      </c>
      <c r="B31" s="49">
        <v>-0.03715726</v>
      </c>
      <c r="C31" s="49">
        <v>-0.04030105</v>
      </c>
      <c r="D31" s="49">
        <v>-0.03167036</v>
      </c>
      <c r="E31" s="49">
        <v>-0.03117563</v>
      </c>
      <c r="F31" s="49">
        <v>-0.06264448</v>
      </c>
      <c r="G31" s="49">
        <v>-0.03855654</v>
      </c>
    </row>
    <row r="32" spans="1:7" ht="12.75">
      <c r="A32" t="s">
        <v>40</v>
      </c>
      <c r="B32" s="49">
        <v>0.08382578</v>
      </c>
      <c r="C32" s="49">
        <v>0.07803635</v>
      </c>
      <c r="D32" s="49">
        <v>0.0633297</v>
      </c>
      <c r="E32" s="49">
        <v>0.08499051</v>
      </c>
      <c r="F32" s="49">
        <v>0.04717133</v>
      </c>
      <c r="G32" s="49">
        <v>0.07289074</v>
      </c>
    </row>
    <row r="33" spans="1:7" ht="12.75">
      <c r="A33" t="s">
        <v>41</v>
      </c>
      <c r="B33" s="49">
        <v>0.1138794</v>
      </c>
      <c r="C33" s="49">
        <v>0.09028198</v>
      </c>
      <c r="D33" s="49">
        <v>0.1099678</v>
      </c>
      <c r="E33" s="49">
        <v>0.1045253</v>
      </c>
      <c r="F33" s="49">
        <v>0.1058182</v>
      </c>
      <c r="G33" s="49">
        <v>0.1039356</v>
      </c>
    </row>
    <row r="34" spans="1:7" ht="12.75">
      <c r="A34" t="s">
        <v>42</v>
      </c>
      <c r="B34" s="49">
        <v>-0.009182928</v>
      </c>
      <c r="C34" s="49">
        <v>-0.00366404</v>
      </c>
      <c r="D34" s="49">
        <v>-0.001291023</v>
      </c>
      <c r="E34" s="49">
        <v>-3.009584E-05</v>
      </c>
      <c r="F34" s="49">
        <v>-0.03501616</v>
      </c>
      <c r="G34" s="49">
        <v>-0.007204701</v>
      </c>
    </row>
    <row r="35" spans="1:7" ht="12.75">
      <c r="A35" t="s">
        <v>43</v>
      </c>
      <c r="B35" s="49">
        <v>-0.0007032562</v>
      </c>
      <c r="C35" s="49">
        <v>-0.005683009</v>
      </c>
      <c r="D35" s="49">
        <v>-0.003670023</v>
      </c>
      <c r="E35" s="49">
        <v>-0.004481812</v>
      </c>
      <c r="F35" s="49">
        <v>-0.0006652955</v>
      </c>
      <c r="G35" s="49">
        <v>-0.003518789</v>
      </c>
    </row>
    <row r="36" spans="1:6" ht="12.75">
      <c r="A36" t="s">
        <v>44</v>
      </c>
      <c r="B36" s="49">
        <v>20.38574</v>
      </c>
      <c r="C36" s="49">
        <v>20.3949</v>
      </c>
      <c r="D36" s="49">
        <v>20.41626</v>
      </c>
      <c r="E36" s="49">
        <v>20.42542</v>
      </c>
      <c r="F36" s="49">
        <v>20.44373</v>
      </c>
    </row>
    <row r="37" spans="1:6" ht="12.75">
      <c r="A37" t="s">
        <v>45</v>
      </c>
      <c r="B37" s="49">
        <v>0.3687541</v>
      </c>
      <c r="C37" s="49">
        <v>0.3534953</v>
      </c>
      <c r="D37" s="49">
        <v>0.3529867</v>
      </c>
      <c r="E37" s="49">
        <v>0.3504435</v>
      </c>
      <c r="F37" s="49">
        <v>0.3540039</v>
      </c>
    </row>
    <row r="38" spans="1:7" ht="12.75">
      <c r="A38" t="s">
        <v>55</v>
      </c>
      <c r="B38" s="49">
        <v>0.0001738779</v>
      </c>
      <c r="C38" s="49">
        <v>-3.144084E-05</v>
      </c>
      <c r="D38" s="49">
        <v>-4.348217E-05</v>
      </c>
      <c r="E38" s="49">
        <v>-0.0001768388</v>
      </c>
      <c r="F38" s="49">
        <v>0.0002642725</v>
      </c>
      <c r="G38" s="49">
        <v>0.0003991616</v>
      </c>
    </row>
    <row r="39" spans="1:7" ht="12.75">
      <c r="A39" t="s">
        <v>56</v>
      </c>
      <c r="B39" s="49">
        <v>-4.519626E-05</v>
      </c>
      <c r="C39" s="49">
        <v>-0.0001666077</v>
      </c>
      <c r="D39" s="49">
        <v>4.953001E-05</v>
      </c>
      <c r="E39" s="49">
        <v>2.481491E-05</v>
      </c>
      <c r="F39" s="49">
        <v>0.0002138061</v>
      </c>
      <c r="G39" s="49">
        <v>0.001054069</v>
      </c>
    </row>
    <row r="40" spans="2:7" ht="12.75">
      <c r="B40" t="s">
        <v>46</v>
      </c>
      <c r="C40">
        <v>-0.00376</v>
      </c>
      <c r="D40" t="s">
        <v>47</v>
      </c>
      <c r="E40">
        <v>3.117397</v>
      </c>
      <c r="F40" t="s">
        <v>48</v>
      </c>
      <c r="G40">
        <v>55.133125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0.0001738778981232084</v>
      </c>
      <c r="C50">
        <f>-0.017/(C7*C7+C22*C22)*(C21*C22+C6*C7)</f>
        <v>-3.144084457402842E-05</v>
      </c>
      <c r="D50">
        <f>-0.017/(D7*D7+D22*D22)*(D21*D22+D6*D7)</f>
        <v>-4.3482167980056603E-05</v>
      </c>
      <c r="E50">
        <f>-0.017/(E7*E7+E22*E22)*(E21*E22+E6*E7)</f>
        <v>-0.00017683869131416113</v>
      </c>
      <c r="F50">
        <f>-0.017/(F7*F7+F22*F22)*(F21*F22+F6*F7)</f>
        <v>0.0002642724876756847</v>
      </c>
      <c r="G50">
        <f>(B50*B$4+C50*C$4+D50*D$4+E50*E$4+F50*F$4)/SUM(B$4:F$4)</f>
        <v>-9.895317053379869E-08</v>
      </c>
    </row>
    <row r="51" spans="1:7" ht="12.75">
      <c r="A51" t="s">
        <v>59</v>
      </c>
      <c r="B51">
        <f>-0.017/(B7*B7+B22*B22)*(B21*B7-B6*B22)</f>
        <v>-4.519626005794784E-05</v>
      </c>
      <c r="C51">
        <f>-0.017/(C7*C7+C22*C22)*(C21*C7-C6*C22)</f>
        <v>-0.00016660764767093588</v>
      </c>
      <c r="D51">
        <f>-0.017/(D7*D7+D22*D22)*(D21*D7-D6*D22)</f>
        <v>4.953001474077451E-05</v>
      </c>
      <c r="E51">
        <f>-0.017/(E7*E7+E22*E22)*(E21*E7-E6*E22)</f>
        <v>2.48149173484838E-05</v>
      </c>
      <c r="F51">
        <f>-0.017/(F7*F7+F22*F22)*(F21*F7-F6*F22)</f>
        <v>0.00021380614690147905</v>
      </c>
      <c r="G51">
        <f>(B51*B$4+C51*C$4+D51*D$4+E51*E$4+F51*F$4)/SUM(B$4:F$4)</f>
        <v>-2.19062283226849E-07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10000.05981576674</v>
      </c>
      <c r="C62">
        <f>C7+(2/0.017)*(C8*C50-C23*C51)</f>
        <v>9999.966772824466</v>
      </c>
      <c r="D62">
        <f>D7+(2/0.017)*(D8*D50-D23*D51)</f>
        <v>9999.992263001044</v>
      </c>
      <c r="E62">
        <f>E7+(2/0.017)*(E8*E50-E23*E51)</f>
        <v>10000.057495770938</v>
      </c>
      <c r="F62">
        <f>F7+(2/0.017)*(F8*F50-F23*F51)</f>
        <v>9999.691317502235</v>
      </c>
    </row>
    <row r="63" spans="1:6" ht="12.75">
      <c r="A63" t="s">
        <v>67</v>
      </c>
      <c r="B63">
        <f>B8+(3/0.017)*(B9*B50-B24*B51)</f>
        <v>3.0489296392990974</v>
      </c>
      <c r="C63">
        <f>C8+(3/0.017)*(C9*C50-C24*C51)</f>
        <v>0.9589667289416473</v>
      </c>
      <c r="D63">
        <f>D8+(3/0.017)*(D9*D50-D24*D51)</f>
        <v>1.4525476877562138</v>
      </c>
      <c r="E63">
        <f>E8+(3/0.017)*(E9*E50-E24*E51)</f>
        <v>-2.6561857485654365</v>
      </c>
      <c r="F63">
        <f>F8+(3/0.017)*(F9*F50-F24*F51)</f>
        <v>-4.915160547092999</v>
      </c>
    </row>
    <row r="64" spans="1:6" ht="12.75">
      <c r="A64" t="s">
        <v>68</v>
      </c>
      <c r="B64">
        <f>B9+(4/0.017)*(B10*B50-B25*B51)</f>
        <v>-0.21728281987975304</v>
      </c>
      <c r="C64">
        <f>C9+(4/0.017)*(C10*C50-C25*C51)</f>
        <v>0.052773275722982245</v>
      </c>
      <c r="D64">
        <f>D9+(4/0.017)*(D10*D50-D25*D51)</f>
        <v>0.31099320186639484</v>
      </c>
      <c r="E64">
        <f>E9+(4/0.017)*(E10*E50-E25*E51)</f>
        <v>0.32735266222819936</v>
      </c>
      <c r="F64">
        <f>F9+(4/0.017)*(F10*F50-F25*F51)</f>
        <v>-1.485339605875809</v>
      </c>
    </row>
    <row r="65" spans="1:6" ht="12.75">
      <c r="A65" t="s">
        <v>69</v>
      </c>
      <c r="B65">
        <f>B10+(5/0.017)*(B11*B50-B26*B51)</f>
        <v>-1.3364993361312436</v>
      </c>
      <c r="C65">
        <f>C10+(5/0.017)*(C11*C50-C26*C51)</f>
        <v>0.16313664867015595</v>
      </c>
      <c r="D65">
        <f>D10+(5/0.017)*(D11*D50-D26*D51)</f>
        <v>-0.6084789229442308</v>
      </c>
      <c r="E65">
        <f>E10+(5/0.017)*(E11*E50-E26*E51)</f>
        <v>0.8960525009034754</v>
      </c>
      <c r="F65">
        <f>F10+(5/0.017)*(F11*F50-F26*F51)</f>
        <v>0.42700195041618627</v>
      </c>
    </row>
    <row r="66" spans="1:6" ht="12.75">
      <c r="A66" t="s">
        <v>70</v>
      </c>
      <c r="B66">
        <f>B11+(6/0.017)*(B12*B50-B27*B51)</f>
        <v>2.5189121042259917</v>
      </c>
      <c r="C66">
        <f>C11+(6/0.017)*(C12*C50-C27*C51)</f>
        <v>1.1464769522690605</v>
      </c>
      <c r="D66">
        <f>D11+(6/0.017)*(D12*D50-D27*D51)</f>
        <v>1.4089110352272407</v>
      </c>
      <c r="E66">
        <f>E11+(6/0.017)*(E12*E50-E27*E51)</f>
        <v>0.9398895926044097</v>
      </c>
      <c r="F66">
        <f>F11+(6/0.017)*(F12*F50-F27*F51)</f>
        <v>13.317841132023988</v>
      </c>
    </row>
    <row r="67" spans="1:6" ht="12.75">
      <c r="A67" t="s">
        <v>71</v>
      </c>
      <c r="B67">
        <f>B12+(7/0.017)*(B13*B50-B28*B51)</f>
        <v>0.11153607239003449</v>
      </c>
      <c r="C67">
        <f>C12+(7/0.017)*(C13*C50-C28*C51)</f>
        <v>-0.2466201054559783</v>
      </c>
      <c r="D67">
        <f>D12+(7/0.017)*(D13*D50-D28*D51)</f>
        <v>-0.3662708917476241</v>
      </c>
      <c r="E67">
        <f>E12+(7/0.017)*(E13*E50-E28*E51)</f>
        <v>-0.04354701716936054</v>
      </c>
      <c r="F67">
        <f>F12+(7/0.017)*(F13*F50-F28*F51)</f>
        <v>-0.39340486688039056</v>
      </c>
    </row>
    <row r="68" spans="1:6" ht="12.75">
      <c r="A68" t="s">
        <v>72</v>
      </c>
      <c r="B68">
        <f>B13+(8/0.017)*(B14*B50-B29*B51)</f>
        <v>-0.06182492909491598</v>
      </c>
      <c r="C68">
        <f>C13+(8/0.017)*(C14*C50-C29*C51)</f>
        <v>0.04778849049432568</v>
      </c>
      <c r="D68">
        <f>D13+(8/0.017)*(D14*D50-D29*D51)</f>
        <v>0.18421370228561937</v>
      </c>
      <c r="E68">
        <f>E13+(8/0.017)*(E14*E50-E29*E51)</f>
        <v>-0.11006863817975954</v>
      </c>
      <c r="F68">
        <f>F13+(8/0.017)*(F14*F50-F29*F51)</f>
        <v>-0.11748969835752437</v>
      </c>
    </row>
    <row r="69" spans="1:6" ht="12.75">
      <c r="A69" t="s">
        <v>73</v>
      </c>
      <c r="B69">
        <f>B14+(9/0.017)*(B15*B50-B30*B51)</f>
        <v>-0.07778958565218119</v>
      </c>
      <c r="C69">
        <f>C14+(9/0.017)*(C15*C50-C30*C51)</f>
        <v>0.17758790172475947</v>
      </c>
      <c r="D69">
        <f>D14+(9/0.017)*(D15*D50-D30*D51)</f>
        <v>0.006096890899913039</v>
      </c>
      <c r="E69">
        <f>E14+(9/0.017)*(E15*E50-E30*E51)</f>
        <v>0.08534649212589876</v>
      </c>
      <c r="F69">
        <f>F14+(9/0.017)*(F15*F50-F30*F51)</f>
        <v>0.2065609706249555</v>
      </c>
    </row>
    <row r="70" spans="1:6" ht="12.75">
      <c r="A70" t="s">
        <v>74</v>
      </c>
      <c r="B70">
        <f>B15+(10/0.017)*(B16*B50-B31*B51)</f>
        <v>-0.25864574287648284</v>
      </c>
      <c r="C70">
        <f>C15+(10/0.017)*(C16*C50-C31*C51)</f>
        <v>-0.03868395107554639</v>
      </c>
      <c r="D70">
        <f>D15+(10/0.017)*(D16*D50-D31*D51)</f>
        <v>-0.006187818952591949</v>
      </c>
      <c r="E70">
        <f>E15+(10/0.017)*(E16*E50-E31*E51)</f>
        <v>-0.0972998270677197</v>
      </c>
      <c r="F70">
        <f>F15+(10/0.017)*(F16*F50-F31*F51)</f>
        <v>-0.41495976941737484</v>
      </c>
    </row>
    <row r="71" spans="1:6" ht="12.75">
      <c r="A71" t="s">
        <v>75</v>
      </c>
      <c r="B71">
        <f>B16+(11/0.017)*(B17*B50-B32*B51)</f>
        <v>0.020913187329481782</v>
      </c>
      <c r="C71">
        <f>C16+(11/0.017)*(C17*C50-C32*C51)</f>
        <v>0.008407334056734609</v>
      </c>
      <c r="D71">
        <f>D16+(11/0.017)*(D17*D50-D32*D51)</f>
        <v>-0.043336874826129884</v>
      </c>
      <c r="E71">
        <f>E16+(11/0.017)*(E17*E50-E32*E51)</f>
        <v>-0.01118448615224435</v>
      </c>
      <c r="F71">
        <f>F16+(11/0.017)*(F17*F50-F32*F51)</f>
        <v>-0.05305295334156314</v>
      </c>
    </row>
    <row r="72" spans="1:6" ht="12.75">
      <c r="A72" t="s">
        <v>76</v>
      </c>
      <c r="B72">
        <f>B17+(12/0.017)*(B18*B50-B33*B51)</f>
        <v>-0.04155605439980391</v>
      </c>
      <c r="C72">
        <f>C17+(12/0.017)*(C18*C50-C33*C51)</f>
        <v>-0.017184913842037366</v>
      </c>
      <c r="D72">
        <f>D17+(12/0.017)*(D18*D50-D33*D51)</f>
        <v>-0.03917245881743627</v>
      </c>
      <c r="E72">
        <f>E17+(12/0.017)*(E18*E50-E33*E51)</f>
        <v>-0.05099527174938334</v>
      </c>
      <c r="F72">
        <f>F17+(12/0.017)*(F18*F50-F33*F51)</f>
        <v>-0.04978824252584013</v>
      </c>
    </row>
    <row r="73" spans="1:6" ht="12.75">
      <c r="A73" t="s">
        <v>77</v>
      </c>
      <c r="B73">
        <f>B18+(13/0.017)*(B19*B50-B34*B51)</f>
        <v>0.03761849892004449</v>
      </c>
      <c r="C73">
        <f>C18+(13/0.017)*(C19*C50-C34*C51)</f>
        <v>0.03885677721824014</v>
      </c>
      <c r="D73">
        <f>D18+(13/0.017)*(D19*D50-D34*D51)</f>
        <v>0.06279725459202157</v>
      </c>
      <c r="E73">
        <f>E18+(13/0.017)*(E19*E50-E34*E51)</f>
        <v>0.05056187105087994</v>
      </c>
      <c r="F73">
        <f>F18+(13/0.017)*(F19*F50-F34*F51)</f>
        <v>0.005690404135736259</v>
      </c>
    </row>
    <row r="74" spans="1:6" ht="12.75">
      <c r="A74" t="s">
        <v>78</v>
      </c>
      <c r="B74">
        <f>B19+(14/0.017)*(B20*B50-B35*B51)</f>
        <v>-0.22778872733797123</v>
      </c>
      <c r="C74">
        <f>C19+(14/0.017)*(C20*C50-C35*C51)</f>
        <v>-0.2063678563176344</v>
      </c>
      <c r="D74">
        <f>D19+(14/0.017)*(D20*D50-D35*D51)</f>
        <v>-0.21011400432908206</v>
      </c>
      <c r="E74">
        <f>E19+(14/0.017)*(E20*E50-E35*E51)</f>
        <v>-0.20106847141840303</v>
      </c>
      <c r="F74">
        <f>F19+(14/0.017)*(F20*F50-F35*F51)</f>
        <v>-0.15046427543602614</v>
      </c>
    </row>
    <row r="75" spans="1:6" ht="12.75">
      <c r="A75" t="s">
        <v>79</v>
      </c>
      <c r="B75" s="49">
        <f>B20</f>
        <v>0.002306306</v>
      </c>
      <c r="C75" s="49">
        <f>C20</f>
        <v>-0.002606485</v>
      </c>
      <c r="D75" s="49">
        <f>D20</f>
        <v>0.005548977</v>
      </c>
      <c r="E75" s="49">
        <f>E20</f>
        <v>-0.0006615249</v>
      </c>
      <c r="F75" s="49">
        <f>F20</f>
        <v>0.003059612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54.020071721039336</v>
      </c>
      <c r="C82">
        <f>C22+(2/0.017)*(C8*C51+C23*C50)</f>
        <v>2.823330823967419</v>
      </c>
      <c r="D82">
        <f>D22+(2/0.017)*(D8*D51+D23*D50)</f>
        <v>-21.575445207055868</v>
      </c>
      <c r="E82">
        <f>E22+(2/0.017)*(E8*E51+E23*E50)</f>
        <v>-11.880734183948057</v>
      </c>
      <c r="F82">
        <f>F22+(2/0.017)*(F8*F51+F23*F50)</f>
        <v>-3.4665713894063006</v>
      </c>
    </row>
    <row r="83" spans="1:6" ht="12.75">
      <c r="A83" t="s">
        <v>82</v>
      </c>
      <c r="B83">
        <f>B23+(3/0.017)*(B9*B51+B24*B50)</f>
        <v>-0.3318308784200094</v>
      </c>
      <c r="C83">
        <f>C23+(3/0.017)*(C9*C51+C24*C50)</f>
        <v>-1.5639190566374919</v>
      </c>
      <c r="D83">
        <f>D23+(3/0.017)*(D9*D51+D24*D50)</f>
        <v>-0.017513887045050282</v>
      </c>
      <c r="E83">
        <f>E23+(3/0.017)*(E9*E51+E24*E50)</f>
        <v>-1.0281373211395206</v>
      </c>
      <c r="F83">
        <f>F23+(3/0.017)*(F9*F51+F24*F50)</f>
        <v>6.442325756976306</v>
      </c>
    </row>
    <row r="84" spans="1:6" ht="12.75">
      <c r="A84" t="s">
        <v>83</v>
      </c>
      <c r="B84">
        <f>B24+(4/0.017)*(B10*B51+B25*B50)</f>
        <v>2.7438123959852456</v>
      </c>
      <c r="C84">
        <f>C24+(4/0.017)*(C10*C51+C25*C50)</f>
        <v>4.252231329238917</v>
      </c>
      <c r="D84">
        <f>D24+(4/0.017)*(D10*D51+D25*D50)</f>
        <v>4.60037212372913</v>
      </c>
      <c r="E84">
        <f>E24+(4/0.017)*(E10*E51+E25*E50)</f>
        <v>2.950103534469001</v>
      </c>
      <c r="F84">
        <f>F24+(4/0.017)*(F10*F51+F25*F50)</f>
        <v>2.0899511596114833</v>
      </c>
    </row>
    <row r="85" spans="1:6" ht="12.75">
      <c r="A85" t="s">
        <v>84</v>
      </c>
      <c r="B85">
        <f>B25+(5/0.017)*(B11*B51+B26*B50)</f>
        <v>0.47035969263193256</v>
      </c>
      <c r="C85">
        <f>C25+(5/0.017)*(C11*C51+C26*C50)</f>
        <v>-0.9232487940943518</v>
      </c>
      <c r="D85">
        <f>D25+(5/0.017)*(D11*D51+D26*D50)</f>
        <v>0.056071332064900586</v>
      </c>
      <c r="E85">
        <f>E25+(5/0.017)*(E11*E51+E26*E50)</f>
        <v>-0.3014197634560413</v>
      </c>
      <c r="F85">
        <f>F25+(5/0.017)*(F11*F51+F26*F50)</f>
        <v>-1.8726420833135697</v>
      </c>
    </row>
    <row r="86" spans="1:6" ht="12.75">
      <c r="A86" t="s">
        <v>85</v>
      </c>
      <c r="B86">
        <f>B26+(6/0.017)*(B12*B51+B27*B50)</f>
        <v>0.8604795189857286</v>
      </c>
      <c r="C86">
        <f>C26+(6/0.017)*(C12*C51+C27*C50)</f>
        <v>-0.3217075417784129</v>
      </c>
      <c r="D86">
        <f>D26+(6/0.017)*(D12*D51+D27*D50)</f>
        <v>-0.09215080569224504</v>
      </c>
      <c r="E86">
        <f>E26+(6/0.017)*(E12*E51+E27*E50)</f>
        <v>0.15486592425882273</v>
      </c>
      <c r="F86">
        <f>F26+(6/0.017)*(F12*F51+F27*F50)</f>
        <v>2.25876872182207</v>
      </c>
    </row>
    <row r="87" spans="1:6" ht="12.75">
      <c r="A87" t="s">
        <v>86</v>
      </c>
      <c r="B87">
        <f>B27+(7/0.017)*(B13*B51+B28*B50)</f>
        <v>-0.08694642916396356</v>
      </c>
      <c r="C87">
        <f>C27+(7/0.017)*(C13*C51+C28*C50)</f>
        <v>0.0745653601642262</v>
      </c>
      <c r="D87">
        <f>D27+(7/0.017)*(D13*D51+D28*D50)</f>
        <v>0.3552256043477119</v>
      </c>
      <c r="E87">
        <f>E27+(7/0.017)*(E13*E51+E28*E50)</f>
        <v>-0.20454261156861864</v>
      </c>
      <c r="F87">
        <f>F27+(7/0.017)*(F13*F51+F28*F50)</f>
        <v>-0.06831322684984051</v>
      </c>
    </row>
    <row r="88" spans="1:6" ht="12.75">
      <c r="A88" t="s">
        <v>87</v>
      </c>
      <c r="B88">
        <f>B28+(8/0.017)*(B14*B51+B29*B50)</f>
        <v>0.33287568387185396</v>
      </c>
      <c r="C88">
        <f>C28+(8/0.017)*(C14*C51+C29*C50)</f>
        <v>0.5524149056890675</v>
      </c>
      <c r="D88">
        <f>D28+(8/0.017)*(D14*D51+D29*D50)</f>
        <v>0.353339811763717</v>
      </c>
      <c r="E88">
        <f>E28+(8/0.017)*(E14*E51+E29*E50)</f>
        <v>0.5171458415930688</v>
      </c>
      <c r="F88">
        <f>F28+(8/0.017)*(F14*F51+F29*F50)</f>
        <v>0.3099707320577838</v>
      </c>
    </row>
    <row r="89" spans="1:6" ht="12.75">
      <c r="A89" t="s">
        <v>88</v>
      </c>
      <c r="B89">
        <f>B29+(9/0.017)*(B15*B51+B30*B50)</f>
        <v>0.036334047434115224</v>
      </c>
      <c r="C89">
        <f>C29+(9/0.017)*(C15*C51+C30*C50)</f>
        <v>-0.1338141652644375</v>
      </c>
      <c r="D89">
        <f>D29+(9/0.017)*(D15*D51+D30*D50)</f>
        <v>-0.07277953738246448</v>
      </c>
      <c r="E89">
        <f>E29+(9/0.017)*(E15*E51+E30*E50)</f>
        <v>-0.07464020506761754</v>
      </c>
      <c r="F89">
        <f>F29+(9/0.017)*(F15*F51+F30*F50)</f>
        <v>-0.18476613897987904</v>
      </c>
    </row>
    <row r="90" spans="1:6" ht="12.75">
      <c r="A90" t="s">
        <v>89</v>
      </c>
      <c r="B90">
        <f>B30+(10/0.017)*(B16*B51+B31*B50)</f>
        <v>0.1372215591747808</v>
      </c>
      <c r="C90">
        <f>C30+(10/0.017)*(C16*C51+C31*C50)</f>
        <v>0.06767057051932886</v>
      </c>
      <c r="D90">
        <f>D30+(10/0.017)*(D16*D51+D31*D50)</f>
        <v>0.03001116130556843</v>
      </c>
      <c r="E90">
        <f>E30+(10/0.017)*(E16*E51+E31*E50)</f>
        <v>-0.06508293495345634</v>
      </c>
      <c r="F90">
        <f>F30+(10/0.017)*(F16*F51+F31*F50)</f>
        <v>0.23851930206908342</v>
      </c>
    </row>
    <row r="91" spans="1:6" ht="12.75">
      <c r="A91" t="s">
        <v>90</v>
      </c>
      <c r="B91">
        <f>B31+(11/0.017)*(B17*B51+B32*B50)</f>
        <v>-0.026159516393363388</v>
      </c>
      <c r="C91">
        <f>C31+(11/0.017)*(C17*C51+C32*C50)</f>
        <v>-0.03897362797630292</v>
      </c>
      <c r="D91">
        <f>D31+(11/0.017)*(D17*D51+D32*D50)</f>
        <v>-0.034529532770141355</v>
      </c>
      <c r="E91">
        <f>E31+(11/0.017)*(E17*E51+E32*E50)</f>
        <v>-0.041643298394779676</v>
      </c>
      <c r="F91">
        <f>F31+(11/0.017)*(F17*F51+F32*F50)</f>
        <v>-0.06004467175254495</v>
      </c>
    </row>
    <row r="92" spans="1:6" ht="12.75">
      <c r="A92" t="s">
        <v>91</v>
      </c>
      <c r="B92">
        <f>B32+(12/0.017)*(B18*B51+B33*B50)</f>
        <v>0.09562518083402913</v>
      </c>
      <c r="C92">
        <f>C32+(12/0.017)*(C18*C51+C33*C50)</f>
        <v>0.07198951516297816</v>
      </c>
      <c r="D92">
        <f>D32+(12/0.017)*(D18*D51+D33*D50)</f>
        <v>0.0619040485687761</v>
      </c>
      <c r="E92">
        <f>E32+(12/0.017)*(E18*E51+E33*E50)</f>
        <v>0.07235182686736984</v>
      </c>
      <c r="F92">
        <f>F32+(12/0.017)*(F18*F51+F33*F50)</f>
        <v>0.0715190124590277</v>
      </c>
    </row>
    <row r="93" spans="1:6" ht="12.75">
      <c r="A93" t="s">
        <v>92</v>
      </c>
      <c r="B93">
        <f>B33+(13/0.017)*(B19*B51+B34*B50)</f>
        <v>0.12054169604291491</v>
      </c>
      <c r="C93">
        <f>C33+(13/0.017)*(C19*C51+C34*C50)</f>
        <v>0.11657180066827078</v>
      </c>
      <c r="D93">
        <f>D33+(13/0.017)*(D19*D51+D34*D50)</f>
        <v>0.10205432830127101</v>
      </c>
      <c r="E93">
        <f>E33+(13/0.017)*(E19*E51+E34*E50)</f>
        <v>0.1007103056060224</v>
      </c>
      <c r="F93">
        <f>F33+(13/0.017)*(F19*F51+F34*F50)</f>
        <v>0.07401300399965151</v>
      </c>
    </row>
    <row r="94" spans="1:6" ht="12.75">
      <c r="A94" t="s">
        <v>93</v>
      </c>
      <c r="B94">
        <f>B34+(14/0.017)*(B20*B51+B35*B50)</f>
        <v>-0.009369471507003676</v>
      </c>
      <c r="C94">
        <f>C34+(14/0.017)*(C20*C51+C35*C50)</f>
        <v>-0.0031592667575823896</v>
      </c>
      <c r="D94">
        <f>D34+(14/0.017)*(D20*D51+D35*D50)</f>
        <v>-0.0009332641430258554</v>
      </c>
      <c r="E94">
        <f>E34+(14/0.017)*(E20*E51+E35*E50)</f>
        <v>0.0006090799931235852</v>
      </c>
      <c r="F94">
        <f>F34+(14/0.017)*(F20*F51+F35*F50)</f>
        <v>-0.034622229189251334</v>
      </c>
    </row>
    <row r="95" spans="1:6" ht="12.75">
      <c r="A95" t="s">
        <v>94</v>
      </c>
      <c r="B95" s="49">
        <f>B35</f>
        <v>-0.0007032562</v>
      </c>
      <c r="C95" s="49">
        <f>C35</f>
        <v>-0.005683009</v>
      </c>
      <c r="D95" s="49">
        <f>D35</f>
        <v>-0.003670023</v>
      </c>
      <c r="E95" s="49">
        <f>E35</f>
        <v>-0.004481812</v>
      </c>
      <c r="F95" s="49">
        <f>F35</f>
        <v>-0.0006652955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3.0489114020017745</v>
      </c>
      <c r="C103">
        <f>C63*10000/C62</f>
        <v>0.9589699153278182</v>
      </c>
      <c r="D103">
        <f>D63*10000/D62</f>
        <v>1.4525488115930776</v>
      </c>
      <c r="E103">
        <f>E63*10000/E62</f>
        <v>-2.6561704767085064</v>
      </c>
      <c r="F103">
        <f>F63*10000/F62</f>
        <v>-4.915312274180008</v>
      </c>
      <c r="G103">
        <f>AVERAGE(C103:E103)</f>
        <v>-0.0815505832625368</v>
      </c>
      <c r="H103">
        <f>STDEV(C103:E103)</f>
        <v>2.2433024157490244</v>
      </c>
      <c r="I103">
        <f>(B103*B4+C103*C4+D103*D4+E103*E4+F103*F4)/SUM(B4:F4)</f>
        <v>-0.2729930536543096</v>
      </c>
      <c r="K103">
        <f>(LN(H103)+LN(H123))/2-LN(K114*K115^3)</f>
        <v>-3.595445743374372</v>
      </c>
    </row>
    <row r="104" spans="1:11" ht="12.75">
      <c r="A104" t="s">
        <v>68</v>
      </c>
      <c r="B104">
        <f>B64*10000/B62</f>
        <v>-0.21728152019368016</v>
      </c>
      <c r="C104">
        <f>C64*10000/C62</f>
        <v>0.05277345107425449</v>
      </c>
      <c r="D104">
        <f>D64*10000/D62</f>
        <v>0.3109934424819888</v>
      </c>
      <c r="E104">
        <f>E64*10000/E62</f>
        <v>0.32735078009965246</v>
      </c>
      <c r="F104">
        <f>F64*10000/F62</f>
        <v>-1.485385457125114</v>
      </c>
      <c r="G104">
        <f>AVERAGE(C104:E104)</f>
        <v>0.23037255788529856</v>
      </c>
      <c r="H104">
        <f>STDEV(C104:E104)</f>
        <v>0.15402263690297302</v>
      </c>
      <c r="I104">
        <f>(B104*B4+C104*C4+D104*D4+E104*E4+F104*F4)/SUM(B4:F4)</f>
        <v>-0.06347482723380277</v>
      </c>
      <c r="K104">
        <f>(LN(H104)+LN(H124))/2-LN(K114*K115^4)</f>
        <v>-4.292258964879233</v>
      </c>
    </row>
    <row r="105" spans="1:11" ht="12.75">
      <c r="A105" t="s">
        <v>69</v>
      </c>
      <c r="B105">
        <f>B65*10000/B62</f>
        <v>-1.3364913418058086</v>
      </c>
      <c r="C105">
        <f>C65*10000/C62</f>
        <v>0.1631371907289632</v>
      </c>
      <c r="D105">
        <f>D65*10000/D62</f>
        <v>-0.6084793937246742</v>
      </c>
      <c r="E105">
        <f>E65*10000/E62</f>
        <v>0.8960473490101626</v>
      </c>
      <c r="F105">
        <f>F65*10000/F62</f>
        <v>0.42701513162592764</v>
      </c>
      <c r="G105">
        <f>AVERAGE(C105:E105)</f>
        <v>0.15023504867148388</v>
      </c>
      <c r="H105">
        <f>STDEV(C105:E105)</f>
        <v>0.7523463489997994</v>
      </c>
      <c r="I105">
        <f>(B105*B4+C105*C4+D105*D4+E105*E4+F105*F4)/SUM(B4:F4)</f>
        <v>-0.028224209495880306</v>
      </c>
      <c r="K105">
        <f>(LN(H105)+LN(H125))/2-LN(K114*K115^5)</f>
        <v>-3.1892253069457723</v>
      </c>
    </row>
    <row r="106" spans="1:11" ht="12.75">
      <c r="A106" t="s">
        <v>70</v>
      </c>
      <c r="B106">
        <f>B66*10000/B62</f>
        <v>2.51889703725023</v>
      </c>
      <c r="C106">
        <f>C66*10000/C62</f>
        <v>1.1464807617008121</v>
      </c>
      <c r="D106">
        <f>D66*10000/D62</f>
        <v>1.408912125302405</v>
      </c>
      <c r="E106">
        <f>E66*10000/E62</f>
        <v>0.9398841886678078</v>
      </c>
      <c r="F106">
        <f>F66*10000/F62</f>
        <v>13.318252243160817</v>
      </c>
      <c r="G106">
        <f>AVERAGE(C106:E106)</f>
        <v>1.1650923585570083</v>
      </c>
      <c r="H106">
        <f>STDEV(C106:E106)</f>
        <v>0.23506721376891376</v>
      </c>
      <c r="I106">
        <f>(B106*B4+C106*C4+D106*D4+E106*E4+F106*F4)/SUM(B4:F4)</f>
        <v>2.9831801326080662</v>
      </c>
      <c r="K106">
        <f>(LN(H106)+LN(H126))/2-LN(K114*K115^6)</f>
        <v>-3.545582120138226</v>
      </c>
    </row>
    <row r="107" spans="1:11" ht="12.75">
      <c r="A107" t="s">
        <v>71</v>
      </c>
      <c r="B107">
        <f>B67*10000/B62</f>
        <v>0.11153540523245624</v>
      </c>
      <c r="C107">
        <f>C67*10000/C62</f>
        <v>-0.2466209249076545</v>
      </c>
      <c r="D107">
        <f>D67*10000/D62</f>
        <v>-0.3662711751315941</v>
      </c>
      <c r="E107">
        <f>E67*10000/E62</f>
        <v>-0.043546766793867674</v>
      </c>
      <c r="F107">
        <f>F67*10000/F62</f>
        <v>-0.3934170109749517</v>
      </c>
      <c r="G107">
        <f>AVERAGE(C107:E107)</f>
        <v>-0.21881295561103875</v>
      </c>
      <c r="H107">
        <f>STDEV(C107:E107)</f>
        <v>0.16314938952240984</v>
      </c>
      <c r="I107">
        <f>(B107*B4+C107*C4+D107*D4+E107*E4+F107*F4)/SUM(B4:F4)</f>
        <v>-0.19427798726155465</v>
      </c>
      <c r="K107">
        <f>(LN(H107)+LN(H127))/2-LN(K114*K115^7)</f>
        <v>-3.056533550576094</v>
      </c>
    </row>
    <row r="108" spans="1:9" ht="12.75">
      <c r="A108" t="s">
        <v>72</v>
      </c>
      <c r="B108">
        <f>B68*10000/B62</f>
        <v>-0.06182455928657427</v>
      </c>
      <c r="C108">
        <f>C68*10000/C62</f>
        <v>0.047788649282509504</v>
      </c>
      <c r="D108">
        <f>D68*10000/D62</f>
        <v>0.18421384481185185</v>
      </c>
      <c r="E108">
        <f>E68*10000/E62</f>
        <v>-0.11006800533527732</v>
      </c>
      <c r="F108">
        <f>F68*10000/F62</f>
        <v>-0.11749332517083282</v>
      </c>
      <c r="G108">
        <f>AVERAGE(C108:E108)</f>
        <v>0.04064482958636135</v>
      </c>
      <c r="H108">
        <f>STDEV(C108:E108)</f>
        <v>0.14727093213323753</v>
      </c>
      <c r="I108">
        <f>(B108*B4+C108*C4+D108*D4+E108*E4+F108*F4)/SUM(B4:F4)</f>
        <v>0.004706951750327083</v>
      </c>
    </row>
    <row r="109" spans="1:9" ht="12.75">
      <c r="A109" t="s">
        <v>73</v>
      </c>
      <c r="B109">
        <f>B69*10000/B62</f>
        <v>-0.07778912035059342</v>
      </c>
      <c r="C109">
        <f>C69*10000/C62</f>
        <v>0.17758849180115846</v>
      </c>
      <c r="D109">
        <f>D69*10000/D62</f>
        <v>0.006096895617080542</v>
      </c>
      <c r="E109">
        <f>E69*10000/E62</f>
        <v>0.08534600142248394</v>
      </c>
      <c r="F109">
        <f>F69*10000/F62</f>
        <v>0.2065673469974183</v>
      </c>
      <c r="G109">
        <f>AVERAGE(C109:E109)</f>
        <v>0.08967712961357432</v>
      </c>
      <c r="H109">
        <f>STDEV(C109:E109)</f>
        <v>0.08582779790951446</v>
      </c>
      <c r="I109">
        <f>(B109*B4+C109*C4+D109*D4+E109*E4+F109*F4)/SUM(B4:F4)</f>
        <v>0.0810259233457689</v>
      </c>
    </row>
    <row r="110" spans="1:11" ht="12.75">
      <c r="A110" t="s">
        <v>74</v>
      </c>
      <c r="B110">
        <f>B70*10000/B62</f>
        <v>-0.2586441957763945</v>
      </c>
      <c r="C110">
        <f>C70*10000/C62</f>
        <v>-0.03868407961181675</v>
      </c>
      <c r="D110">
        <f>D70*10000/D62</f>
        <v>-0.006187823740110531</v>
      </c>
      <c r="E110">
        <f>E70*10000/E62</f>
        <v>-0.09729926763807924</v>
      </c>
      <c r="F110">
        <f>F70*10000/F62</f>
        <v>-0.41497257889459055</v>
      </c>
      <c r="G110">
        <f>AVERAGE(C110:E110)</f>
        <v>-0.047390390330002176</v>
      </c>
      <c r="H110">
        <f>STDEV(C110:E110)</f>
        <v>0.04617546628930093</v>
      </c>
      <c r="I110">
        <f>(B110*B4+C110*C4+D110*D4+E110*E4+F110*F4)/SUM(B4:F4)</f>
        <v>-0.12704467348344664</v>
      </c>
      <c r="K110">
        <f>EXP(AVERAGE(K103:K107))</f>
        <v>0.02913517309750324</v>
      </c>
    </row>
    <row r="111" spans="1:9" ht="12.75">
      <c r="A111" t="s">
        <v>75</v>
      </c>
      <c r="B111">
        <f>B71*10000/B62</f>
        <v>0.020913062236396527</v>
      </c>
      <c r="C111">
        <f>C71*10000/C62</f>
        <v>0.008407361992023878</v>
      </c>
      <c r="D111">
        <f>D71*10000/D62</f>
        <v>-0.04333690835589135</v>
      </c>
      <c r="E111">
        <f>E71*10000/E62</f>
        <v>-0.011184421846548694</v>
      </c>
      <c r="F111">
        <f>F71*10000/F62</f>
        <v>-0.05305459104393127</v>
      </c>
      <c r="G111">
        <f>AVERAGE(C111:E111)</f>
        <v>-0.015371322736805387</v>
      </c>
      <c r="H111">
        <f>STDEV(C111:E111)</f>
        <v>0.026124987708287233</v>
      </c>
      <c r="I111">
        <f>(B111*B4+C111*C4+D111*D4+E111*E4+F111*F4)/SUM(B4:F4)</f>
        <v>-0.015143546558014401</v>
      </c>
    </row>
    <row r="112" spans="1:9" ht="12.75">
      <c r="A112" t="s">
        <v>76</v>
      </c>
      <c r="B112">
        <f>B72*10000/B62</f>
        <v>-0.04155580583056508</v>
      </c>
      <c r="C112">
        <f>C72*10000/C62</f>
        <v>-0.017184970942841972</v>
      </c>
      <c r="D112">
        <f>D72*10000/D62</f>
        <v>-0.03917248912518702</v>
      </c>
      <c r="E112">
        <f>E72*10000/E62</f>
        <v>-0.050994978549822774</v>
      </c>
      <c r="F112">
        <f>F72*10000/F62</f>
        <v>-0.04978977944918849</v>
      </c>
      <c r="G112">
        <f>AVERAGE(C112:E112)</f>
        <v>-0.035784146205950586</v>
      </c>
      <c r="H112">
        <f>STDEV(C112:E112)</f>
        <v>0.017157791361354747</v>
      </c>
      <c r="I112">
        <f>(B112*B4+C112*C4+D112*D4+E112*E4+F112*F4)/SUM(B4:F4)</f>
        <v>-0.038487215836655285</v>
      </c>
    </row>
    <row r="113" spans="1:9" ht="12.75">
      <c r="A113" t="s">
        <v>77</v>
      </c>
      <c r="B113">
        <f>B73*10000/B62</f>
        <v>0.0376182739034548</v>
      </c>
      <c r="C113">
        <f>C73*10000/C62</f>
        <v>0.03885690632876487</v>
      </c>
      <c r="D113">
        <f>D73*10000/D62</f>
        <v>0.06279730317828848</v>
      </c>
      <c r="E113">
        <f>E73*10000/E62</f>
        <v>0.050561580343175774</v>
      </c>
      <c r="F113">
        <f>F73*10000/F62</f>
        <v>0.005690579793974713</v>
      </c>
      <c r="G113">
        <f>AVERAGE(C113:E113)</f>
        <v>0.05073859661674304</v>
      </c>
      <c r="H113">
        <f>STDEV(C113:E113)</f>
        <v>0.011971180033689315</v>
      </c>
      <c r="I113">
        <f>(B113*B4+C113*C4+D113*D4+E113*E4+F113*F4)/SUM(B4:F4)</f>
        <v>0.042825207084484965</v>
      </c>
    </row>
    <row r="114" spans="1:11" ht="12.75">
      <c r="A114" t="s">
        <v>78</v>
      </c>
      <c r="B114">
        <f>B74*10000/B62</f>
        <v>-0.22778736481038328</v>
      </c>
      <c r="C114">
        <f>C74*10000/C62</f>
        <v>-0.20636854202201146</v>
      </c>
      <c r="D114">
        <f>D74*10000/D62</f>
        <v>-0.21011416689439108</v>
      </c>
      <c r="E114">
        <f>E74*10000/E62</f>
        <v>-0.2010673153663723</v>
      </c>
      <c r="F114">
        <f>F74*10000/F62</f>
        <v>-0.1504689201482369</v>
      </c>
      <c r="G114">
        <f>AVERAGE(C114:E114)</f>
        <v>-0.20585000809425827</v>
      </c>
      <c r="H114">
        <f>STDEV(C114:E114)</f>
        <v>0.0045456615270151315</v>
      </c>
      <c r="I114">
        <f>(B114*B4+C114*C4+D114*D4+E114*E4+F114*F4)/SUM(B4:F4)</f>
        <v>-0.2016367340940383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0.0023062922047363448</v>
      </c>
      <c r="C115">
        <f>C75*10000/C62</f>
        <v>-0.002606493660642239</v>
      </c>
      <c r="D115">
        <f>D75*10000/D62</f>
        <v>0.005548981293246247</v>
      </c>
      <c r="E115">
        <f>E75*10000/E62</f>
        <v>-0.0006615210965334563</v>
      </c>
      <c r="F115">
        <f>F75*10000/F62</f>
        <v>0.0030597064477828734</v>
      </c>
      <c r="G115">
        <f>AVERAGE(C115:E115)</f>
        <v>0.0007603221786901841</v>
      </c>
      <c r="H115">
        <f>STDEV(C115:E115)</f>
        <v>0.004259597593124217</v>
      </c>
      <c r="I115">
        <f>(B115*B4+C115*C4+D115*D4+E115*E4+F115*F4)/SUM(B4:F4)</f>
        <v>0.0012910097507779477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54.0197485977712</v>
      </c>
      <c r="C122">
        <f>C82*10000/C62</f>
        <v>2.8233402051294783</v>
      </c>
      <c r="D122">
        <f>D82*10000/D62</f>
        <v>-21.575461899988486</v>
      </c>
      <c r="E122">
        <f>E82*10000/E62</f>
        <v>-11.880665875143682</v>
      </c>
      <c r="F122">
        <f>F82*10000/F62</f>
        <v>-3.466678399701037</v>
      </c>
      <c r="G122">
        <f>AVERAGE(C122:E122)</f>
        <v>-10.210929190000897</v>
      </c>
      <c r="H122">
        <f>STDEV(C122:E122)</f>
        <v>12.284803681356122</v>
      </c>
      <c r="I122">
        <f>(B122*B4+C122*C4+D122*D4+E122*E4+F122*F4)/SUM(B4:F4)</f>
        <v>-0.006100932408970734</v>
      </c>
    </row>
    <row r="123" spans="1:9" ht="12.75">
      <c r="A123" t="s">
        <v>82</v>
      </c>
      <c r="B123">
        <f>B83*10000/B62</f>
        <v>-0.33182889356004</v>
      </c>
      <c r="C123">
        <f>C83*10000/C62</f>
        <v>-1.56392425311606</v>
      </c>
      <c r="D123">
        <f>D83*10000/D62</f>
        <v>-0.017513900595553345</v>
      </c>
      <c r="E123">
        <f>E83*10000/E62</f>
        <v>-1.0281314098187173</v>
      </c>
      <c r="F123">
        <f>F83*10000/F62</f>
        <v>6.442524626435667</v>
      </c>
      <c r="G123">
        <f>AVERAGE(C123:E123)</f>
        <v>-0.8698565211767768</v>
      </c>
      <c r="H123">
        <f>STDEV(C123:E123)</f>
        <v>0.7852607527927353</v>
      </c>
      <c r="I123">
        <f>(B123*B4+C123*C4+D123*D4+E123*E4+F123*F4)/SUM(B4:F4)</f>
        <v>0.18396214996849214</v>
      </c>
    </row>
    <row r="124" spans="1:9" ht="12.75">
      <c r="A124" t="s">
        <v>83</v>
      </c>
      <c r="B124">
        <f>B84*10000/B62</f>
        <v>2.743795983759191</v>
      </c>
      <c r="C124">
        <f>C84*10000/C62</f>
        <v>4.252245458249543</v>
      </c>
      <c r="D124">
        <f>D84*10000/D62</f>
        <v>4.600375683039316</v>
      </c>
      <c r="E124">
        <f>E84*10000/E62</f>
        <v>2.9500865727188175</v>
      </c>
      <c r="F124">
        <f>F84*10000/F62</f>
        <v>2.090015674737368</v>
      </c>
      <c r="G124">
        <f>AVERAGE(C124:E124)</f>
        <v>3.9342359046692255</v>
      </c>
      <c r="H124">
        <f>STDEV(C124:E124)</f>
        <v>0.8698914265797045</v>
      </c>
      <c r="I124">
        <f>(B124*B4+C124*C4+D124*D4+E124*E4+F124*F4)/SUM(B4:F4)</f>
        <v>3.515752397203285</v>
      </c>
    </row>
    <row r="125" spans="1:9" ht="12.75">
      <c r="A125" t="s">
        <v>84</v>
      </c>
      <c r="B125">
        <f>B85*10000/B62</f>
        <v>0.4703568791561958</v>
      </c>
      <c r="C125">
        <f>C85*10000/C62</f>
        <v>-0.9232518617995192</v>
      </c>
      <c r="D125">
        <f>D85*10000/D62</f>
        <v>0.05607137544731791</v>
      </c>
      <c r="E125">
        <f>E85*10000/E62</f>
        <v>-0.3014180304298379</v>
      </c>
      <c r="F125">
        <f>F85*10000/F62</f>
        <v>-1.8726998902815395</v>
      </c>
      <c r="G125">
        <f>AVERAGE(C125:E125)</f>
        <v>-0.3895328389273464</v>
      </c>
      <c r="H125">
        <f>STDEV(C125:E125)</f>
        <v>0.49557205869613014</v>
      </c>
      <c r="I125">
        <f>(B125*B4+C125*C4+D125*D4+E125*E4+F125*F4)/SUM(B4:F4)</f>
        <v>-0.4629632919801344</v>
      </c>
    </row>
    <row r="126" spans="1:9" ht="12.75">
      <c r="A126" t="s">
        <v>85</v>
      </c>
      <c r="B126">
        <f>B86*10000/B62</f>
        <v>0.8604743719922966</v>
      </c>
      <c r="C126">
        <f>C86*10000/C62</f>
        <v>-0.3217086107252608</v>
      </c>
      <c r="D126">
        <f>D86*10000/D62</f>
        <v>-0.09215087698936895</v>
      </c>
      <c r="E126">
        <f>E86*10000/E62</f>
        <v>0.15486503385037148</v>
      </c>
      <c r="F126">
        <f>F86*10000/F62</f>
        <v>2.2588384482114945</v>
      </c>
      <c r="G126">
        <f>AVERAGE(C126:E126)</f>
        <v>-0.08633148462141943</v>
      </c>
      <c r="H126">
        <f>STDEV(C126:E126)</f>
        <v>0.23834011133603672</v>
      </c>
      <c r="I126">
        <f>(B126*B4+C126*C4+D126*D4+E126*E4+F126*F4)/SUM(B4:F4)</f>
        <v>0.3637719296855758</v>
      </c>
    </row>
    <row r="127" spans="1:9" ht="12.75">
      <c r="A127" t="s">
        <v>86</v>
      </c>
      <c r="B127">
        <f>B87*10000/B62</f>
        <v>-0.08694590909034185</v>
      </c>
      <c r="C127">
        <f>C87*10000/C62</f>
        <v>0.07456560792468053</v>
      </c>
      <c r="D127">
        <f>D87*10000/D62</f>
        <v>0.3552258791859375</v>
      </c>
      <c r="E127">
        <f>E87*10000/E62</f>
        <v>-0.20454143554186613</v>
      </c>
      <c r="F127">
        <f>F87*10000/F62</f>
        <v>-0.06831533562468414</v>
      </c>
      <c r="G127">
        <f>AVERAGE(C127:E127)</f>
        <v>0.0750833505229173</v>
      </c>
      <c r="H127">
        <f>STDEV(C127:E127)</f>
        <v>0.2798840165183473</v>
      </c>
      <c r="I127">
        <f>(B127*B4+C127*C4+D127*D4+E127*E4+F127*F4)/SUM(B4:F4)</f>
        <v>0.032493152440713276</v>
      </c>
    </row>
    <row r="128" spans="1:9" ht="12.75">
      <c r="A128" t="s">
        <v>87</v>
      </c>
      <c r="B128">
        <f>B88*10000/B62</f>
        <v>0.33287369276233797</v>
      </c>
      <c r="C128">
        <f>C88*10000/C62</f>
        <v>0.5524167412138703</v>
      </c>
      <c r="D128">
        <f>D88*10000/D62</f>
        <v>0.353340085142904</v>
      </c>
      <c r="E128">
        <f>E88*10000/E62</f>
        <v>0.5171428682402793</v>
      </c>
      <c r="F128">
        <f>F88*10000/F62</f>
        <v>0.3099803006071287</v>
      </c>
      <c r="G128">
        <f>AVERAGE(C128:E128)</f>
        <v>0.4742998981990179</v>
      </c>
      <c r="H128">
        <f>STDEV(C128:E128)</f>
        <v>0.1062286157754428</v>
      </c>
      <c r="I128">
        <f>(B128*B4+C128*C4+D128*D4+E128*E4+F128*F4)/SUM(B4:F4)</f>
        <v>0.4318863130542737</v>
      </c>
    </row>
    <row r="129" spans="1:9" ht="12.75">
      <c r="A129" t="s">
        <v>88</v>
      </c>
      <c r="B129">
        <f>B89*10000/B62</f>
        <v>0.03633383010052462</v>
      </c>
      <c r="C129">
        <f>C89*10000/C62</f>
        <v>-0.13381460989259072</v>
      </c>
      <c r="D129">
        <f>D89*10000/D62</f>
        <v>-0.07277959369202852</v>
      </c>
      <c r="E129">
        <f>E89*10000/E62</f>
        <v>-0.07463977592047162</v>
      </c>
      <c r="F129">
        <f>F89*10000/F62</f>
        <v>-0.18477184256326695</v>
      </c>
      <c r="G129">
        <f>AVERAGE(C129:E129)</f>
        <v>-0.09374465983503029</v>
      </c>
      <c r="H129">
        <f>STDEV(C129:E129)</f>
        <v>0.034714056845783596</v>
      </c>
      <c r="I129">
        <f>(B129*B4+C129*C4+D129*D4+E129*E4+F129*F4)/SUM(B4:F4)</f>
        <v>-0.08705522776791433</v>
      </c>
    </row>
    <row r="130" spans="1:9" ht="12.75">
      <c r="A130" t="s">
        <v>89</v>
      </c>
      <c r="B130">
        <f>B90*10000/B62</f>
        <v>0.13722073837841295</v>
      </c>
      <c r="C130">
        <f>C90*10000/C62</f>
        <v>0.06767079537026849</v>
      </c>
      <c r="D130">
        <f>D90*10000/D62</f>
        <v>0.030011184525218764</v>
      </c>
      <c r="E130">
        <f>E90*10000/E62</f>
        <v>-0.0650825607562558</v>
      </c>
      <c r="F130">
        <f>F90*10000/F62</f>
        <v>0.23852666496975605</v>
      </c>
      <c r="G130">
        <f>AVERAGE(C130:E130)</f>
        <v>0.010866473046410483</v>
      </c>
      <c r="H130">
        <f>STDEV(C130:E130)</f>
        <v>0.06841603155634692</v>
      </c>
      <c r="I130">
        <f>(B130*B4+C130*C4+D130*D4+E130*E4+F130*F4)/SUM(B4:F4)</f>
        <v>0.05956116085318457</v>
      </c>
    </row>
    <row r="131" spans="1:9" ht="12.75">
      <c r="A131" t="s">
        <v>90</v>
      </c>
      <c r="B131">
        <f>B91*10000/B62</f>
        <v>-0.026159359919146294</v>
      </c>
      <c r="C131">
        <f>C91*10000/C62</f>
        <v>-0.038973757475091006</v>
      </c>
      <c r="D131">
        <f>D91*10000/D62</f>
        <v>-0.034529559485657925</v>
      </c>
      <c r="E131">
        <f>E91*10000/E62</f>
        <v>-0.041643058964801735</v>
      </c>
      <c r="F131">
        <f>F91*10000/F62</f>
        <v>-0.06004652528368561</v>
      </c>
      <c r="G131">
        <f>AVERAGE(C131:E131)</f>
        <v>-0.03838212530851689</v>
      </c>
      <c r="H131">
        <f>STDEV(C131:E131)</f>
        <v>0.0035934649261316477</v>
      </c>
      <c r="I131">
        <f>(B131*B4+C131*C4+D131*D4+E131*E4+F131*F4)/SUM(B4:F4)</f>
        <v>-0.0395028500817208</v>
      </c>
    </row>
    <row r="132" spans="1:9" ht="12.75">
      <c r="A132" t="s">
        <v>91</v>
      </c>
      <c r="B132">
        <f>B92*10000/B62</f>
        <v>0.0956246088480994</v>
      </c>
      <c r="C132">
        <f>C92*10000/C62</f>
        <v>0.07198975436459866</v>
      </c>
      <c r="D132">
        <f>D92*10000/D62</f>
        <v>0.06190409646396907</v>
      </c>
      <c r="E132">
        <f>E92*10000/E62</f>
        <v>0.07235141087735515</v>
      </c>
      <c r="F132">
        <f>F92*10000/F62</f>
        <v>0.07152122019391696</v>
      </c>
      <c r="G132">
        <f>AVERAGE(C132:E132)</f>
        <v>0.06874842056864096</v>
      </c>
      <c r="H132">
        <f>STDEV(C132:E132)</f>
        <v>0.005930116204228155</v>
      </c>
      <c r="I132">
        <f>(B132*B4+C132*C4+D132*D4+E132*E4+F132*F4)/SUM(B4:F4)</f>
        <v>0.07301146526643411</v>
      </c>
    </row>
    <row r="133" spans="1:9" ht="12.75">
      <c r="A133" t="s">
        <v>92</v>
      </c>
      <c r="B133">
        <f>B93*10000/B62</f>
        <v>0.1205409750178305</v>
      </c>
      <c r="C133">
        <f>C93*10000/C62</f>
        <v>0.1165721880047261</v>
      </c>
      <c r="D133">
        <f>D93*10000/D62</f>
        <v>0.10205440726075525</v>
      </c>
      <c r="E133">
        <f>E93*10000/E62</f>
        <v>0.1007097265676854</v>
      </c>
      <c r="F133">
        <f>F93*10000/F62</f>
        <v>0.07401528872207105</v>
      </c>
      <c r="G133">
        <f>AVERAGE(C133:E133)</f>
        <v>0.10644544061105558</v>
      </c>
      <c r="H133">
        <f>STDEV(C133:E133)</f>
        <v>0.008795754721625115</v>
      </c>
      <c r="I133">
        <f>(B133*B4+C133*C4+D133*D4+E133*E4+F133*F4)/SUM(B4:F4)</f>
        <v>0.10416001869921641</v>
      </c>
    </row>
    <row r="134" spans="1:9" ht="12.75">
      <c r="A134" t="s">
        <v>93</v>
      </c>
      <c r="B134">
        <f>B94*10000/B62</f>
        <v>-0.009369415463126694</v>
      </c>
      <c r="C134">
        <f>C94*10000/C62</f>
        <v>-0.003159277254968381</v>
      </c>
      <c r="D134">
        <f>D94*10000/D62</f>
        <v>-0.0009332648650927841</v>
      </c>
      <c r="E134">
        <f>E94*10000/E62</f>
        <v>0.0006090764911913431</v>
      </c>
      <c r="F134">
        <f>F94*10000/F62</f>
        <v>-0.034623297949860535</v>
      </c>
      <c r="G134">
        <f>AVERAGE(C134:E134)</f>
        <v>-0.0011611552096232741</v>
      </c>
      <c r="H134">
        <f>STDEV(C134:E134)</f>
        <v>0.0018944848893292009</v>
      </c>
      <c r="I134">
        <f>(B134*B4+C134*C4+D134*D4+E134*E4+F134*F4)/SUM(B4:F4)</f>
        <v>-0.006816260732579949</v>
      </c>
    </row>
    <row r="135" spans="1:9" ht="12.75">
      <c r="A135" t="s">
        <v>94</v>
      </c>
      <c r="B135">
        <f>B95*10000/B62</f>
        <v>-0.0007032519934442802</v>
      </c>
      <c r="C135">
        <f>C95*10000/C62</f>
        <v>-0.005683027883096503</v>
      </c>
      <c r="D135">
        <f>D95*10000/D62</f>
        <v>-0.0036700258394986086</v>
      </c>
      <c r="E135">
        <f>E95*10000/E62</f>
        <v>-0.004481786231624543</v>
      </c>
      <c r="F135">
        <f>F95*10000/F62</f>
        <v>-0.0006653160371416148</v>
      </c>
      <c r="G135">
        <f>AVERAGE(C135:E135)</f>
        <v>-0.0046116133180732185</v>
      </c>
      <c r="H135">
        <f>STDEV(C135:E135)</f>
        <v>0.0010127613791827434</v>
      </c>
      <c r="I135">
        <f>(B135*B4+C135*C4+D135*D4+E135*E4+F135*F4)/SUM(B4:F4)</f>
        <v>-0.0035188874751217293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2005-03-15T13:54:36Z</cp:lastPrinted>
  <dcterms:created xsi:type="dcterms:W3CDTF">2005-03-15T13:54:36Z</dcterms:created>
  <dcterms:modified xsi:type="dcterms:W3CDTF">2005-03-15T17:15:44Z</dcterms:modified>
  <cp:category/>
  <cp:version/>
  <cp:contentType/>
  <cp:contentStatus/>
</cp:coreProperties>
</file>