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<sst xmlns="http://schemas.openxmlformats.org/spreadsheetml/2006/main" count="206" uniqueCount="99">
  <si>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Wed 16/03/2005       07:48:11</t>
  </si>
  <si>
    <t>LISSNER</t>
  </si>
  <si>
    <t>HCMQAP518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</si>
  <si>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</si>
  <si>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</si>
  <si>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</si>
  <si>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</si>
  <si>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</si>
  <si>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</si>
  <si>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</si>
  <si>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</si>
  <si>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</si>
  <si>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</si>
  <si>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</si>
  <si>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</si>
  <si>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</si>
  <si>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</si>
  <si>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</si>
  <si>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</si>
  <si>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</si>
  <si>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</si>
  <si>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</si>
  <si>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</si>
  <si>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</si>
  <si>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</si>
  <si>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</si>
  <si>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</si>
  <si>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</si>
  <si>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</si>
  <si>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</si>
  <si>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</si>
  <si>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</si>
  <si>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</si>
  <si>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</si>
  <si>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</si>
  <si>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</si>
  <si>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</si>
  <si>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</si>
  <si>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</si>
  <si>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</si>
  <si>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</si>
  <si>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</si>
  <si>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</si>
  <si>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</si>
  <si>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</si>
  <si>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</si>
  <si>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</si>
  <si>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</si>
  <si>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</si>
  <si>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55.301098*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</si>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</sst>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056397"/>
        <c:axId val="33963254"/>
      </c:lineChart>
      <c:catAx>
        <c:axId val="41056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963254"/>
        <c:crosses val="autoZero"/>
        <c:auto val="1"/>
        <c:lblOffset val="100"/>
        <c:noMultiLvlLbl val="0"/>
      </c:catAx>
      <c:valAx>
        <c:axId val="33963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05639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-0.00227</v>
      </c>
      <c r="C4" s="11">
        <v>-0.00377</v>
      </c>
      <c r="D4" s="11">
        <v>-0.003769</v>
      </c>
      <c r="E4" s="11">
        <v>-0.003777</v>
      </c>
      <c r="F4" s="23">
        <v>-0.002092</v>
      </c>
      <c r="G4" s="33">
        <v>-0.011756</v>
      </c>
    </row>
    <row r="5" spans="1:7" ht="12.75" thickBot="1">
      <c r="A5" s="43" t="s">
        <v>13</v>
      </c>
      <c r="B5" s="44">
        <v>4.288906</v>
      </c>
      <c r="C5" s="45">
        <v>1.47842</v>
      </c>
      <c r="D5" s="45">
        <v>-0.209175</v>
      </c>
      <c r="E5" s="45">
        <v>-2.543785</v>
      </c>
      <c r="F5" s="46">
        <v>-2.415424</v>
      </c>
      <c r="G5" s="47">
        <v>7.147297</v>
      </c>
    </row>
    <row r="6" spans="1:7" ht="12.75" thickTop="1">
      <c r="A6" s="6" t="s">
        <v>14</v>
      </c>
      <c r="B6" s="38">
        <v>-0.009575468</v>
      </c>
      <c r="C6" s="39">
        <v>-26.80182</v>
      </c>
      <c r="D6" s="39">
        <v>95.85597</v>
      </c>
      <c r="E6" s="39">
        <v>-15.51837</v>
      </c>
      <c r="F6" s="40">
        <v>-96.31677</v>
      </c>
      <c r="G6" s="41">
        <v>0.007724529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-1.300758</v>
      </c>
      <c r="C8" s="12">
        <v>0.1699501</v>
      </c>
      <c r="D8" s="12">
        <v>-1.925719</v>
      </c>
      <c r="E8" s="12">
        <v>-0.9564019</v>
      </c>
      <c r="F8" s="24">
        <v>-4.972872</v>
      </c>
      <c r="G8" s="34">
        <v>-1.504477</v>
      </c>
    </row>
    <row r="9" spans="1:7" ht="12">
      <c r="A9" s="19" t="s">
        <v>17</v>
      </c>
      <c r="B9" s="28">
        <v>-0.4560285</v>
      </c>
      <c r="C9" s="12">
        <v>-0.7442243</v>
      </c>
      <c r="D9" s="12">
        <v>0.1148378</v>
      </c>
      <c r="E9" s="12">
        <v>-0.04390661</v>
      </c>
      <c r="F9" s="24">
        <v>-1.081627</v>
      </c>
      <c r="G9" s="34">
        <v>-0.3722928</v>
      </c>
    </row>
    <row r="10" spans="1:7" ht="12">
      <c r="A10" s="19" t="s">
        <v>18</v>
      </c>
      <c r="B10" s="28">
        <v>0.4340728</v>
      </c>
      <c r="C10" s="12">
        <v>-1.215931</v>
      </c>
      <c r="D10" s="12">
        <v>-0.04813175</v>
      </c>
      <c r="E10" s="12">
        <v>-0.3565809</v>
      </c>
      <c r="F10" s="24">
        <v>-1.45678</v>
      </c>
      <c r="G10" s="34">
        <v>-0.5214332</v>
      </c>
    </row>
    <row r="11" spans="1:7" ht="12">
      <c r="A11" s="20" t="s">
        <v>19</v>
      </c>
      <c r="B11" s="30">
        <v>2.843794</v>
      </c>
      <c r="C11" s="14">
        <v>1.27874</v>
      </c>
      <c r="D11" s="14">
        <v>1.8932</v>
      </c>
      <c r="E11" s="14">
        <v>0.1074067</v>
      </c>
      <c r="F11" s="26">
        <v>13.35399</v>
      </c>
      <c r="G11" s="36">
        <v>2.982263</v>
      </c>
    </row>
    <row r="12" spans="1:7" ht="12">
      <c r="A12" s="19" t="s">
        <v>20</v>
      </c>
      <c r="B12" s="28">
        <v>0.2897309</v>
      </c>
      <c r="C12" s="12">
        <v>-0.2162932</v>
      </c>
      <c r="D12" s="12">
        <v>-0.3843657</v>
      </c>
      <c r="E12" s="12">
        <v>-0.5945617</v>
      </c>
      <c r="F12" s="24">
        <v>-0.3145497</v>
      </c>
      <c r="G12" s="34">
        <v>-0.2876768</v>
      </c>
    </row>
    <row r="13" spans="1:7" ht="12">
      <c r="A13" s="19" t="s">
        <v>21</v>
      </c>
      <c r="B13" s="28">
        <v>0.09023248</v>
      </c>
      <c r="C13" s="12">
        <v>-0.04692381</v>
      </c>
      <c r="D13" s="12">
        <v>0.1297261</v>
      </c>
      <c r="E13" s="12">
        <v>-0.1299132</v>
      </c>
      <c r="F13" s="24">
        <v>-0.2156007</v>
      </c>
      <c r="G13" s="34">
        <v>-0.02708392</v>
      </c>
    </row>
    <row r="14" spans="1:7" ht="12">
      <c r="A14" s="19" t="s">
        <v>22</v>
      </c>
      <c r="B14" s="28">
        <v>-0.08175751</v>
      </c>
      <c r="C14" s="12">
        <v>0.003566891</v>
      </c>
      <c r="D14" s="12">
        <v>0.02097068</v>
      </c>
      <c r="E14" s="12">
        <v>0.02639457</v>
      </c>
      <c r="F14" s="24">
        <v>-0.1095861</v>
      </c>
      <c r="G14" s="34">
        <v>-0.01420435</v>
      </c>
    </row>
    <row r="15" spans="1:7" ht="12">
      <c r="A15" s="20" t="s">
        <v>23</v>
      </c>
      <c r="B15" s="30">
        <v>-0.3569675</v>
      </c>
      <c r="C15" s="14">
        <v>-0.1527231</v>
      </c>
      <c r="D15" s="14">
        <v>-0.07220208</v>
      </c>
      <c r="E15" s="14">
        <v>-0.07160637</v>
      </c>
      <c r="F15" s="26">
        <v>-0.4299485</v>
      </c>
      <c r="G15" s="36">
        <v>-0.1803923</v>
      </c>
    </row>
    <row r="16" spans="1:7" ht="12">
      <c r="A16" s="19" t="s">
        <v>24</v>
      </c>
      <c r="B16" s="28">
        <v>-0.01031048</v>
      </c>
      <c r="C16" s="12">
        <v>-0.0331515</v>
      </c>
      <c r="D16" s="12">
        <v>-0.03227033</v>
      </c>
      <c r="E16" s="12">
        <v>-0.05476367</v>
      </c>
      <c r="F16" s="24">
        <v>0.01635605</v>
      </c>
      <c r="G16" s="34">
        <v>-0.02823052</v>
      </c>
    </row>
    <row r="17" spans="1:7" ht="12">
      <c r="A17" s="19" t="s">
        <v>25</v>
      </c>
      <c r="B17" s="28">
        <v>-0.04198103</v>
      </c>
      <c r="C17" s="12">
        <v>-0.04348799</v>
      </c>
      <c r="D17" s="12">
        <v>-0.05260583</v>
      </c>
      <c r="E17" s="12">
        <v>-0.03107322</v>
      </c>
      <c r="F17" s="24">
        <v>-0.03286457</v>
      </c>
      <c r="G17" s="34">
        <v>-0.04105022</v>
      </c>
    </row>
    <row r="18" spans="1:7" ht="12">
      <c r="A18" s="19" t="s">
        <v>26</v>
      </c>
      <c r="B18" s="28">
        <v>0.03944378</v>
      </c>
      <c r="C18" s="12">
        <v>0.04987408</v>
      </c>
      <c r="D18" s="12">
        <v>0.0188165</v>
      </c>
      <c r="E18" s="12">
        <v>0.05465238</v>
      </c>
      <c r="F18" s="24">
        <v>0.01285865</v>
      </c>
      <c r="G18" s="34">
        <v>0.03709521</v>
      </c>
    </row>
    <row r="19" spans="1:7" ht="12">
      <c r="A19" s="20" t="s">
        <v>27</v>
      </c>
      <c r="B19" s="30">
        <v>-0.222798</v>
      </c>
      <c r="C19" s="14">
        <v>-0.201182</v>
      </c>
      <c r="D19" s="14">
        <v>-0.2100655</v>
      </c>
      <c r="E19" s="14">
        <v>-0.2119345</v>
      </c>
      <c r="F19" s="26">
        <v>-0.1628187</v>
      </c>
      <c r="G19" s="36">
        <v>-0.2039166</v>
      </c>
    </row>
    <row r="20" spans="1:7" ht="12.75" thickBot="1">
      <c r="A20" s="43" t="s">
        <v>28</v>
      </c>
      <c r="B20" s="44">
        <v>-0.006010205</v>
      </c>
      <c r="C20" s="45">
        <v>0.0008124981</v>
      </c>
      <c r="D20" s="45">
        <v>0.003777922</v>
      </c>
      <c r="E20" s="45">
        <v>-0.003132718</v>
      </c>
      <c r="F20" s="46">
        <v>-0.007326411</v>
      </c>
      <c r="G20" s="47">
        <v>-0.001498565</v>
      </c>
    </row>
    <row r="21" spans="1:7" ht="12.75" thickTop="1">
      <c r="A21" s="6" t="s">
        <v>29</v>
      </c>
      <c r="B21" s="38">
        <v>-57.63186</v>
      </c>
      <c r="C21" s="39">
        <v>65.5209</v>
      </c>
      <c r="D21" s="39">
        <v>12.86439</v>
      </c>
      <c r="E21" s="39">
        <v>-20.13661</v>
      </c>
      <c r="F21" s="40">
        <v>-42.32662</v>
      </c>
      <c r="G21" s="42">
        <v>0.004554281</v>
      </c>
    </row>
    <row r="22" spans="1:7" ht="12">
      <c r="A22" s="19" t="s">
        <v>30</v>
      </c>
      <c r="B22" s="28">
        <v>85.78023</v>
      </c>
      <c r="C22" s="12">
        <v>29.56849</v>
      </c>
      <c r="D22" s="12">
        <v>-4.183506</v>
      </c>
      <c r="E22" s="12">
        <v>-50.87614</v>
      </c>
      <c r="F22" s="24">
        <v>-48.30885</v>
      </c>
      <c r="G22" s="35">
        <v>0</v>
      </c>
    </row>
    <row r="23" spans="1:7" ht="12">
      <c r="A23" s="19" t="s">
        <v>31</v>
      </c>
      <c r="B23" s="28">
        <v>1.668748</v>
      </c>
      <c r="C23" s="12">
        <v>0.4058883</v>
      </c>
      <c r="D23" s="12">
        <v>-0.1112309</v>
      </c>
      <c r="E23" s="12">
        <v>1.628586</v>
      </c>
      <c r="F23" s="24">
        <v>5.57372</v>
      </c>
      <c r="G23" s="34">
        <v>1.448536</v>
      </c>
    </row>
    <row r="24" spans="1:7" ht="12">
      <c r="A24" s="19" t="s">
        <v>32</v>
      </c>
      <c r="B24" s="28">
        <v>0.876358</v>
      </c>
      <c r="C24" s="12">
        <v>-1.455621</v>
      </c>
      <c r="D24" s="12">
        <v>2.655617</v>
      </c>
      <c r="E24" s="12">
        <v>-1.357388</v>
      </c>
      <c r="F24" s="24">
        <v>0.9224067</v>
      </c>
      <c r="G24" s="34">
        <v>0.2113985</v>
      </c>
    </row>
    <row r="25" spans="1:7" ht="12">
      <c r="A25" s="19" t="s">
        <v>33</v>
      </c>
      <c r="B25" s="28">
        <v>1.229853</v>
      </c>
      <c r="C25" s="12">
        <v>0.8205232</v>
      </c>
      <c r="D25" s="12">
        <v>0.4798925</v>
      </c>
      <c r="E25" s="12">
        <v>1.102321</v>
      </c>
      <c r="F25" s="24">
        <v>-1.369248</v>
      </c>
      <c r="G25" s="34">
        <v>0.5735399</v>
      </c>
    </row>
    <row r="26" spans="1:7" ht="12">
      <c r="A26" s="20" t="s">
        <v>34</v>
      </c>
      <c r="B26" s="30">
        <v>0.4877573</v>
      </c>
      <c r="C26" s="14">
        <v>-0.058406</v>
      </c>
      <c r="D26" s="14">
        <v>-0.3307657</v>
      </c>
      <c r="E26" s="14">
        <v>-0.2479185</v>
      </c>
      <c r="F26" s="26">
        <v>1.864866</v>
      </c>
      <c r="G26" s="36">
        <v>0.1663476</v>
      </c>
    </row>
    <row r="27" spans="1:7" ht="12">
      <c r="A27" s="19" t="s">
        <v>35</v>
      </c>
      <c r="B27" s="28">
        <v>-0.02213332</v>
      </c>
      <c r="C27" s="12">
        <v>0.05045557</v>
      </c>
      <c r="D27" s="12">
        <v>0.1195507</v>
      </c>
      <c r="E27" s="12">
        <v>-0.08202575</v>
      </c>
      <c r="F27" s="24">
        <v>0.07942551</v>
      </c>
      <c r="G27" s="34">
        <v>0.02849063</v>
      </c>
    </row>
    <row r="28" spans="1:7" ht="12">
      <c r="A28" s="19" t="s">
        <v>36</v>
      </c>
      <c r="B28" s="28">
        <v>0.004537874</v>
      </c>
      <c r="C28" s="12">
        <v>-0.400728</v>
      </c>
      <c r="D28" s="12">
        <v>0.2593089</v>
      </c>
      <c r="E28" s="12">
        <v>-0.4507947</v>
      </c>
      <c r="F28" s="24">
        <v>-0.4355628</v>
      </c>
      <c r="G28" s="34">
        <v>-0.2000819</v>
      </c>
    </row>
    <row r="29" spans="1:7" ht="12">
      <c r="A29" s="19" t="s">
        <v>37</v>
      </c>
      <c r="B29" s="28">
        <v>0.1685021</v>
      </c>
      <c r="C29" s="12">
        <v>-0.00565468</v>
      </c>
      <c r="D29" s="12">
        <v>0.1077401</v>
      </c>
      <c r="E29" s="12">
        <v>-0.005439388</v>
      </c>
      <c r="F29" s="24">
        <v>-0.22035</v>
      </c>
      <c r="G29" s="34">
        <v>0.01822228</v>
      </c>
    </row>
    <row r="30" spans="1:7" ht="12">
      <c r="A30" s="20" t="s">
        <v>38</v>
      </c>
      <c r="B30" s="30">
        <v>0.1534901</v>
      </c>
      <c r="C30" s="14">
        <v>0.06779616</v>
      </c>
      <c r="D30" s="14">
        <v>-0.09153376</v>
      </c>
      <c r="E30" s="14">
        <v>-0.05897724</v>
      </c>
      <c r="F30" s="26">
        <v>0.2772862</v>
      </c>
      <c r="G30" s="36">
        <v>0.03929721</v>
      </c>
    </row>
    <row r="31" spans="1:7" ht="12">
      <c r="A31" s="19" t="s">
        <v>39</v>
      </c>
      <c r="B31" s="28">
        <v>-0.01441276</v>
      </c>
      <c r="C31" s="12">
        <v>-0.0374335</v>
      </c>
      <c r="D31" s="12">
        <v>-0.02677367</v>
      </c>
      <c r="E31" s="12">
        <v>-0.003578654</v>
      </c>
      <c r="F31" s="24">
        <v>-0.01533861</v>
      </c>
      <c r="G31" s="34">
        <v>-0.0204364</v>
      </c>
    </row>
    <row r="32" spans="1:7" ht="12">
      <c r="A32" s="19" t="s">
        <v>40</v>
      </c>
      <c r="B32" s="28">
        <v>-0.01525529</v>
      </c>
      <c r="C32" s="12">
        <v>-0.03568454</v>
      </c>
      <c r="D32" s="12">
        <v>0.01516906</v>
      </c>
      <c r="E32" s="12">
        <v>-0.05999106</v>
      </c>
      <c r="F32" s="24">
        <v>-0.06680248</v>
      </c>
      <c r="G32" s="34">
        <v>-0.03051322</v>
      </c>
    </row>
    <row r="33" spans="1:7" ht="12">
      <c r="A33" s="19" t="s">
        <v>41</v>
      </c>
      <c r="B33" s="28">
        <v>0.1473727</v>
      </c>
      <c r="C33" s="12">
        <v>0.09330844</v>
      </c>
      <c r="D33" s="12">
        <v>0.1181388</v>
      </c>
      <c r="E33" s="12">
        <v>0.1264929</v>
      </c>
      <c r="F33" s="24">
        <v>0.1052346</v>
      </c>
      <c r="G33" s="34">
        <v>0.1166955</v>
      </c>
    </row>
    <row r="34" spans="1:7" ht="12">
      <c r="A34" s="20" t="s">
        <v>42</v>
      </c>
      <c r="B34" s="30">
        <v>-0.01547683</v>
      </c>
      <c r="C34" s="14">
        <v>-0.009109229</v>
      </c>
      <c r="D34" s="14">
        <v>-0.01636696</v>
      </c>
      <c r="E34" s="14">
        <v>-0.004837957</v>
      </c>
      <c r="F34" s="26">
        <v>-0.02363623</v>
      </c>
      <c r="G34" s="36">
        <v>-0.0127112</v>
      </c>
    </row>
    <row r="35" spans="1:7" ht="12.75" thickBot="1">
      <c r="A35" s="21" t="s">
        <v>43</v>
      </c>
      <c r="B35" s="31">
        <v>-0.006144854</v>
      </c>
      <c r="C35" s="15">
        <v>-0.001347303</v>
      </c>
      <c r="D35" s="15">
        <v>-5.101275E-05</v>
      </c>
      <c r="E35" s="15">
        <v>-0.003435524</v>
      </c>
      <c r="F35" s="27">
        <v>-0.001813861</v>
      </c>
      <c r="G35" s="37">
        <v>-0.002295764</v>
      </c>
    </row>
    <row r="36" spans="1:7" ht="12">
      <c r="A36" s="4" t="s">
        <v>44</v>
      </c>
      <c r="B36" s="3">
        <v>20.94727</v>
      </c>
      <c r="C36" s="3">
        <v>20.94421</v>
      </c>
      <c r="D36" s="3">
        <v>20.95032</v>
      </c>
      <c r="E36" s="3">
        <v>20.94727</v>
      </c>
      <c r="F36" s="3">
        <v>20.95032</v>
      </c>
      <c r="G36" s="3"/>
    </row>
    <row r="37" spans="1:6" ht="12">
      <c r="A37" s="4" t="s">
        <v>45</v>
      </c>
      <c r="B37" s="2">
        <v>-0.3234863</v>
      </c>
      <c r="C37" s="2">
        <v>-0.2944946</v>
      </c>
      <c r="D37" s="2">
        <v>-0.2838135</v>
      </c>
      <c r="E37" s="2">
        <v>-0.27771</v>
      </c>
      <c r="F37" s="2">
        <v>-0.2685547</v>
      </c>
    </row>
    <row r="38" spans="1:7" ht="12">
      <c r="A38" s="4" t="s">
        <v>54</v>
      </c>
      <c r="B38" s="2">
        <v>0</v>
      </c>
      <c r="C38" s="2">
        <v>4.523335E-05</v>
      </c>
      <c r="D38" s="2">
        <v>-0.000162946</v>
      </c>
      <c r="E38" s="2">
        <v>2.620639E-05</v>
      </c>
      <c r="F38" s="2">
        <v>0.0001633871</v>
      </c>
      <c r="G38" s="2">
        <v>0.0003563291</v>
      </c>
    </row>
    <row r="39" spans="1:7" ht="12.75" thickBot="1">
      <c r="A39" s="4" t="s">
        <v>55</v>
      </c>
      <c r="B39" s="2">
        <v>9.796682E-05</v>
      </c>
      <c r="C39" s="2">
        <v>-0.0001115193</v>
      </c>
      <c r="D39" s="2">
        <v>-2.193764E-05</v>
      </c>
      <c r="E39" s="2">
        <v>3.436557E-05</v>
      </c>
      <c r="F39" s="2">
        <v>7.274456E-05</v>
      </c>
      <c r="G39" s="2">
        <v>0.001091927</v>
      </c>
    </row>
    <row r="40" spans="2:7" ht="12.75" thickBot="1">
      <c r="B40" s="7" t="s">
        <v>46</v>
      </c>
      <c r="C40" s="17">
        <v>-0.003772</v>
      </c>
      <c r="D40" s="16" t="s">
        <v>47</v>
      </c>
      <c r="E40" s="17">
        <v>3.116947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0.00227</v>
      </c>
      <c r="C4">
        <v>0.00377</v>
      </c>
      <c r="D4">
        <v>0.003769</v>
      </c>
      <c r="E4">
        <v>0.003777</v>
      </c>
      <c r="F4">
        <v>0.002092</v>
      </c>
      <c r="G4">
        <v>0.011756</v>
      </c>
    </row>
    <row r="5" spans="1:7" ht="12.75">
      <c r="A5" t="s">
        <v>13</v>
      </c>
      <c r="B5">
        <v>4.288906</v>
      </c>
      <c r="C5">
        <v>1.47842</v>
      </c>
      <c r="D5">
        <v>-0.209175</v>
      </c>
      <c r="E5">
        <v>-2.543785</v>
      </c>
      <c r="F5">
        <v>-2.415424</v>
      </c>
      <c r="G5">
        <v>7.147297</v>
      </c>
    </row>
    <row r="6" spans="1:7" ht="12.75">
      <c r="A6" t="s">
        <v>14</v>
      </c>
      <c r="B6" s="49">
        <v>-0.009575468</v>
      </c>
      <c r="C6" s="49">
        <v>-26.80182</v>
      </c>
      <c r="D6" s="49">
        <v>95.85597</v>
      </c>
      <c r="E6" s="49">
        <v>-15.51837</v>
      </c>
      <c r="F6" s="49">
        <v>-96.31677</v>
      </c>
      <c r="G6" s="49">
        <v>0.007724529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-1.300758</v>
      </c>
      <c r="C8" s="49">
        <v>0.1699501</v>
      </c>
      <c r="D8" s="49">
        <v>-1.925719</v>
      </c>
      <c r="E8" s="49">
        <v>-0.9564019</v>
      </c>
      <c r="F8" s="49">
        <v>-4.972872</v>
      </c>
      <c r="G8" s="49">
        <v>-1.504477</v>
      </c>
    </row>
    <row r="9" spans="1:7" ht="12.75">
      <c r="A9" t="s">
        <v>17</v>
      </c>
      <c r="B9" s="49">
        <v>-0.4560285</v>
      </c>
      <c r="C9" s="49">
        <v>-0.7442243</v>
      </c>
      <c r="D9" s="49">
        <v>0.1148378</v>
      </c>
      <c r="E9" s="49">
        <v>-0.04390661</v>
      </c>
      <c r="F9" s="49">
        <v>-1.081627</v>
      </c>
      <c r="G9" s="49">
        <v>-0.3722928</v>
      </c>
    </row>
    <row r="10" spans="1:7" ht="12.75">
      <c r="A10" t="s">
        <v>18</v>
      </c>
      <c r="B10" s="49">
        <v>0.4340728</v>
      </c>
      <c r="C10" s="49">
        <v>-1.215931</v>
      </c>
      <c r="D10" s="49">
        <v>-0.04813175</v>
      </c>
      <c r="E10" s="49">
        <v>-0.3565809</v>
      </c>
      <c r="F10" s="49">
        <v>-1.45678</v>
      </c>
      <c r="G10" s="49">
        <v>-0.5214332</v>
      </c>
    </row>
    <row r="11" spans="1:7" ht="12.75">
      <c r="A11" t="s">
        <v>19</v>
      </c>
      <c r="B11" s="49">
        <v>2.843794</v>
      </c>
      <c r="C11" s="49">
        <v>1.27874</v>
      </c>
      <c r="D11" s="49">
        <v>1.8932</v>
      </c>
      <c r="E11" s="49">
        <v>0.1074067</v>
      </c>
      <c r="F11" s="49">
        <v>13.35399</v>
      </c>
      <c r="G11" s="49">
        <v>2.982263</v>
      </c>
    </row>
    <row r="12" spans="1:7" ht="12.75">
      <c r="A12" t="s">
        <v>20</v>
      </c>
      <c r="B12" s="49">
        <v>0.2897309</v>
      </c>
      <c r="C12" s="49">
        <v>-0.2162932</v>
      </c>
      <c r="D12" s="49">
        <v>-0.3843657</v>
      </c>
      <c r="E12" s="49">
        <v>-0.5945617</v>
      </c>
      <c r="F12" s="49">
        <v>-0.3145497</v>
      </c>
      <c r="G12" s="49">
        <v>-0.2876768</v>
      </c>
    </row>
    <row r="13" spans="1:7" ht="12.75">
      <c r="A13" t="s">
        <v>21</v>
      </c>
      <c r="B13" s="49">
        <v>0.09023248</v>
      </c>
      <c r="C13" s="49">
        <v>-0.04692381</v>
      </c>
      <c r="D13" s="49">
        <v>0.1297261</v>
      </c>
      <c r="E13" s="49">
        <v>-0.1299132</v>
      </c>
      <c r="F13" s="49">
        <v>-0.2156007</v>
      </c>
      <c r="G13" s="49">
        <v>-0.02708392</v>
      </c>
    </row>
    <row r="14" spans="1:7" ht="12.75">
      <c r="A14" t="s">
        <v>22</v>
      </c>
      <c r="B14" s="49">
        <v>-0.08175751</v>
      </c>
      <c r="C14" s="49">
        <v>0.003566891</v>
      </c>
      <c r="D14" s="49">
        <v>0.02097068</v>
      </c>
      <c r="E14" s="49">
        <v>0.02639457</v>
      </c>
      <c r="F14" s="49">
        <v>-0.1095861</v>
      </c>
      <c r="G14" s="49">
        <v>-0.01420435</v>
      </c>
    </row>
    <row r="15" spans="1:7" ht="12.75">
      <c r="A15" t="s">
        <v>23</v>
      </c>
      <c r="B15" s="49">
        <v>-0.3569675</v>
      </c>
      <c r="C15" s="49">
        <v>-0.1527231</v>
      </c>
      <c r="D15" s="49">
        <v>-0.07220208</v>
      </c>
      <c r="E15" s="49">
        <v>-0.07160637</v>
      </c>
      <c r="F15" s="49">
        <v>-0.4299485</v>
      </c>
      <c r="G15" s="49">
        <v>-0.1803923</v>
      </c>
    </row>
    <row r="16" spans="1:7" ht="12.75">
      <c r="A16" t="s">
        <v>24</v>
      </c>
      <c r="B16" s="49">
        <v>-0.01031048</v>
      </c>
      <c r="C16" s="49">
        <v>-0.0331515</v>
      </c>
      <c r="D16" s="49">
        <v>-0.03227033</v>
      </c>
      <c r="E16" s="49">
        <v>-0.05476367</v>
      </c>
      <c r="F16" s="49">
        <v>0.01635605</v>
      </c>
      <c r="G16" s="49">
        <v>-0.02823052</v>
      </c>
    </row>
    <row r="17" spans="1:7" ht="12.75">
      <c r="A17" t="s">
        <v>25</v>
      </c>
      <c r="B17" s="49">
        <v>-0.04198103</v>
      </c>
      <c r="C17" s="49">
        <v>-0.04348799</v>
      </c>
      <c r="D17" s="49">
        <v>-0.05260583</v>
      </c>
      <c r="E17" s="49">
        <v>-0.03107322</v>
      </c>
      <c r="F17" s="49">
        <v>-0.03286457</v>
      </c>
      <c r="G17" s="49">
        <v>-0.04105022</v>
      </c>
    </row>
    <row r="18" spans="1:7" ht="12.75">
      <c r="A18" t="s">
        <v>26</v>
      </c>
      <c r="B18" s="49">
        <v>0.03944378</v>
      </c>
      <c r="C18" s="49">
        <v>0.04987408</v>
      </c>
      <c r="D18" s="49">
        <v>0.0188165</v>
      </c>
      <c r="E18" s="49">
        <v>0.05465238</v>
      </c>
      <c r="F18" s="49">
        <v>0.01285865</v>
      </c>
      <c r="G18" s="49">
        <v>0.03709521</v>
      </c>
    </row>
    <row r="19" spans="1:7" ht="12.75">
      <c r="A19" t="s">
        <v>27</v>
      </c>
      <c r="B19" s="49">
        <v>-0.222798</v>
      </c>
      <c r="C19" s="49">
        <v>-0.201182</v>
      </c>
      <c r="D19" s="49">
        <v>-0.2100655</v>
      </c>
      <c r="E19" s="49">
        <v>-0.2119345</v>
      </c>
      <c r="F19" s="49">
        <v>-0.1628187</v>
      </c>
      <c r="G19" s="49">
        <v>-0.2039166</v>
      </c>
    </row>
    <row r="20" spans="1:7" ht="12.75">
      <c r="A20" t="s">
        <v>28</v>
      </c>
      <c r="B20" s="49">
        <v>-0.006010205</v>
      </c>
      <c r="C20" s="49">
        <v>0.0008124981</v>
      </c>
      <c r="D20" s="49">
        <v>0.003777922</v>
      </c>
      <c r="E20" s="49">
        <v>-0.003132718</v>
      </c>
      <c r="F20" s="49">
        <v>-0.007326411</v>
      </c>
      <c r="G20" s="49">
        <v>-0.001498565</v>
      </c>
    </row>
    <row r="21" spans="1:7" ht="12.75">
      <c r="A21" t="s">
        <v>29</v>
      </c>
      <c r="B21" s="49">
        <v>-57.63186</v>
      </c>
      <c r="C21" s="49">
        <v>65.5209</v>
      </c>
      <c r="D21" s="49">
        <v>12.86439</v>
      </c>
      <c r="E21" s="49">
        <v>-20.13661</v>
      </c>
      <c r="F21" s="49">
        <v>-42.32662</v>
      </c>
      <c r="G21" s="49">
        <v>0.004554281</v>
      </c>
    </row>
    <row r="22" spans="1:7" ht="12.75">
      <c r="A22" t="s">
        <v>30</v>
      </c>
      <c r="B22" s="49">
        <v>85.78023</v>
      </c>
      <c r="C22" s="49">
        <v>29.56849</v>
      </c>
      <c r="D22" s="49">
        <v>-4.183506</v>
      </c>
      <c r="E22" s="49">
        <v>-50.87614</v>
      </c>
      <c r="F22" s="49">
        <v>-48.30885</v>
      </c>
      <c r="G22" s="49">
        <v>0</v>
      </c>
    </row>
    <row r="23" spans="1:7" ht="12.75">
      <c r="A23" t="s">
        <v>31</v>
      </c>
      <c r="B23" s="49">
        <v>1.668748</v>
      </c>
      <c r="C23" s="49">
        <v>0.4058883</v>
      </c>
      <c r="D23" s="49">
        <v>-0.1112309</v>
      </c>
      <c r="E23" s="49">
        <v>1.628586</v>
      </c>
      <c r="F23" s="49">
        <v>5.57372</v>
      </c>
      <c r="G23" s="49">
        <v>1.448536</v>
      </c>
    </row>
    <row r="24" spans="1:7" ht="12.75">
      <c r="A24" t="s">
        <v>32</v>
      </c>
      <c r="B24" s="49">
        <v>0.876358</v>
      </c>
      <c r="C24" s="49">
        <v>-1.455621</v>
      </c>
      <c r="D24" s="49">
        <v>2.655617</v>
      </c>
      <c r="E24" s="49">
        <v>-1.357388</v>
      </c>
      <c r="F24" s="49">
        <v>0.9224067</v>
      </c>
      <c r="G24" s="49">
        <v>0.2113985</v>
      </c>
    </row>
    <row r="25" spans="1:7" ht="12.75">
      <c r="A25" t="s">
        <v>33</v>
      </c>
      <c r="B25" s="49">
        <v>1.229853</v>
      </c>
      <c r="C25" s="49">
        <v>0.8205232</v>
      </c>
      <c r="D25" s="49">
        <v>0.4798925</v>
      </c>
      <c r="E25" s="49">
        <v>1.102321</v>
      </c>
      <c r="F25" s="49">
        <v>-1.369248</v>
      </c>
      <c r="G25" s="49">
        <v>0.5735399</v>
      </c>
    </row>
    <row r="26" spans="1:7" ht="12.75">
      <c r="A26" t="s">
        <v>34</v>
      </c>
      <c r="B26" s="49">
        <v>0.4877573</v>
      </c>
      <c r="C26" s="49">
        <v>-0.058406</v>
      </c>
      <c r="D26" s="49">
        <v>-0.3307657</v>
      </c>
      <c r="E26" s="49">
        <v>-0.2479185</v>
      </c>
      <c r="F26" s="49">
        <v>1.864866</v>
      </c>
      <c r="G26" s="49">
        <v>0.1663476</v>
      </c>
    </row>
    <row r="27" spans="1:7" ht="12.75">
      <c r="A27" t="s">
        <v>35</v>
      </c>
      <c r="B27" s="49">
        <v>-0.02213332</v>
      </c>
      <c r="C27" s="49">
        <v>0.05045557</v>
      </c>
      <c r="D27" s="49">
        <v>0.1195507</v>
      </c>
      <c r="E27" s="49">
        <v>-0.08202575</v>
      </c>
      <c r="F27" s="49">
        <v>0.07942551</v>
      </c>
      <c r="G27" s="49">
        <v>0.02849063</v>
      </c>
    </row>
    <row r="28" spans="1:7" ht="12.75">
      <c r="A28" t="s">
        <v>36</v>
      </c>
      <c r="B28" s="49">
        <v>0.004537874</v>
      </c>
      <c r="C28" s="49">
        <v>-0.400728</v>
      </c>
      <c r="D28" s="49">
        <v>0.2593089</v>
      </c>
      <c r="E28" s="49">
        <v>-0.4507947</v>
      </c>
      <c r="F28" s="49">
        <v>-0.4355628</v>
      </c>
      <c r="G28" s="49">
        <v>-0.2000819</v>
      </c>
    </row>
    <row r="29" spans="1:7" ht="12.75">
      <c r="A29" t="s">
        <v>37</v>
      </c>
      <c r="B29" s="49">
        <v>0.1685021</v>
      </c>
      <c r="C29" s="49">
        <v>-0.00565468</v>
      </c>
      <c r="D29" s="49">
        <v>0.1077401</v>
      </c>
      <c r="E29" s="49">
        <v>-0.005439388</v>
      </c>
      <c r="F29" s="49">
        <v>-0.22035</v>
      </c>
      <c r="G29" s="49">
        <v>0.01822228</v>
      </c>
    </row>
    <row r="30" spans="1:7" ht="12.75">
      <c r="A30" t="s">
        <v>38</v>
      </c>
      <c r="B30" s="49">
        <v>0.1534901</v>
      </c>
      <c r="C30" s="49">
        <v>0.06779616</v>
      </c>
      <c r="D30" s="49">
        <v>-0.09153376</v>
      </c>
      <c r="E30" s="49">
        <v>-0.05897724</v>
      </c>
      <c r="F30" s="49">
        <v>0.2772862</v>
      </c>
      <c r="G30" s="49">
        <v>0.03929721</v>
      </c>
    </row>
    <row r="31" spans="1:7" ht="12.75">
      <c r="A31" t="s">
        <v>39</v>
      </c>
      <c r="B31" s="49">
        <v>-0.01441276</v>
      </c>
      <c r="C31" s="49">
        <v>-0.0374335</v>
      </c>
      <c r="D31" s="49">
        <v>-0.02677367</v>
      </c>
      <c r="E31" s="49">
        <v>-0.003578654</v>
      </c>
      <c r="F31" s="49">
        <v>-0.01533861</v>
      </c>
      <c r="G31" s="49">
        <v>-0.0204364</v>
      </c>
    </row>
    <row r="32" spans="1:7" ht="12.75">
      <c r="A32" t="s">
        <v>40</v>
      </c>
      <c r="B32" s="49">
        <v>-0.01525529</v>
      </c>
      <c r="C32" s="49">
        <v>-0.03568454</v>
      </c>
      <c r="D32" s="49">
        <v>0.01516906</v>
      </c>
      <c r="E32" s="49">
        <v>-0.05999106</v>
      </c>
      <c r="F32" s="49">
        <v>-0.06680248</v>
      </c>
      <c r="G32" s="49">
        <v>-0.03051322</v>
      </c>
    </row>
    <row r="33" spans="1:7" ht="12.75">
      <c r="A33" t="s">
        <v>41</v>
      </c>
      <c r="B33" s="49">
        <v>0.1473727</v>
      </c>
      <c r="C33" s="49">
        <v>0.09330844</v>
      </c>
      <c r="D33" s="49">
        <v>0.1181388</v>
      </c>
      <c r="E33" s="49">
        <v>0.1264929</v>
      </c>
      <c r="F33" s="49">
        <v>0.1052346</v>
      </c>
      <c r="G33" s="49">
        <v>0.1166955</v>
      </c>
    </row>
    <row r="34" spans="1:7" ht="12.75">
      <c r="A34" t="s">
        <v>42</v>
      </c>
      <c r="B34" s="49">
        <v>-0.01547683</v>
      </c>
      <c r="C34" s="49">
        <v>-0.009109229</v>
      </c>
      <c r="D34" s="49">
        <v>-0.01636696</v>
      </c>
      <c r="E34" s="49">
        <v>-0.004837957</v>
      </c>
      <c r="F34" s="49">
        <v>-0.02363623</v>
      </c>
      <c r="G34" s="49">
        <v>-0.0127112</v>
      </c>
    </row>
    <row r="35" spans="1:7" ht="12.75">
      <c r="A35" t="s">
        <v>43</v>
      </c>
      <c r="B35" s="49">
        <v>-0.006144854</v>
      </c>
      <c r="C35" s="49">
        <v>-0.001347303</v>
      </c>
      <c r="D35" s="49">
        <v>-5.101275E-05</v>
      </c>
      <c r="E35" s="49">
        <v>-0.003435524</v>
      </c>
      <c r="F35" s="49">
        <v>-0.001813861</v>
      </c>
      <c r="G35" s="49">
        <v>-0.002295764</v>
      </c>
    </row>
    <row r="36" spans="1:6" ht="12.75">
      <c r="A36" t="s">
        <v>44</v>
      </c>
      <c r="B36" s="49">
        <v>20.94727</v>
      </c>
      <c r="C36" s="49">
        <v>20.94421</v>
      </c>
      <c r="D36" s="49">
        <v>20.95032</v>
      </c>
      <c r="E36" s="49">
        <v>20.94727</v>
      </c>
      <c r="F36" s="49">
        <v>20.95032</v>
      </c>
    </row>
    <row r="37" spans="1:6" ht="12.75">
      <c r="A37" t="s">
        <v>45</v>
      </c>
      <c r="B37" s="49">
        <v>-0.3234863</v>
      </c>
      <c r="C37" s="49">
        <v>-0.2944946</v>
      </c>
      <c r="D37" s="49">
        <v>-0.2838135</v>
      </c>
      <c r="E37" s="49">
        <v>-0.27771</v>
      </c>
      <c r="F37" s="49">
        <v>-0.2685547</v>
      </c>
    </row>
    <row r="38" spans="1:7" ht="12.75">
      <c r="A38" t="s">
        <v>56</v>
      </c>
      <c r="B38" s="49">
        <v>0</v>
      </c>
      <c r="C38" s="49">
        <v>4.523335E-05</v>
      </c>
      <c r="D38" s="49">
        <v>-0.000162946</v>
      </c>
      <c r="E38" s="49">
        <v>2.620639E-05</v>
      </c>
      <c r="F38" s="49">
        <v>0.0001633871</v>
      </c>
      <c r="G38" s="49">
        <v>0.0003563291</v>
      </c>
    </row>
    <row r="39" spans="1:7" ht="12.75">
      <c r="A39" t="s">
        <v>57</v>
      </c>
      <c r="B39" s="49">
        <v>9.796682E-05</v>
      </c>
      <c r="C39" s="49">
        <v>-0.0001115193</v>
      </c>
      <c r="D39" s="49">
        <v>-2.193764E-05</v>
      </c>
      <c r="E39" s="49">
        <v>3.436557E-05</v>
      </c>
      <c r="F39" s="49">
        <v>7.274456E-05</v>
      </c>
      <c r="G39" s="49">
        <v>0.001091927</v>
      </c>
    </row>
    <row r="40" spans="2:7" ht="12.75">
      <c r="B40" t="s">
        <v>46</v>
      </c>
      <c r="C40">
        <v>-0.003772</v>
      </c>
      <c r="D40" t="s">
        <v>47</v>
      </c>
      <c r="E40">
        <v>3.116947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59</v>
      </c>
      <c r="B50">
        <f>-0.017/(B7*B7+B22*B22)*(B21*B22+B6*B7)</f>
        <v>8.566398769563219E-07</v>
      </c>
      <c r="C50">
        <f>-0.017/(C7*C7+C22*C22)*(C21*C22+C6*C7)</f>
        <v>4.5233348333830413E-05</v>
      </c>
      <c r="D50">
        <f>-0.017/(D7*D7+D22*D22)*(D21*D22+D6*D7)</f>
        <v>-0.0001629459713786806</v>
      </c>
      <c r="E50">
        <f>-0.017/(E7*E7+E22*E22)*(E21*E22+E6*E7)</f>
        <v>2.620639027039812E-05</v>
      </c>
      <c r="F50">
        <f>-0.017/(F7*F7+F22*F22)*(F21*F22+F6*F7)</f>
        <v>0.00016338708840479303</v>
      </c>
      <c r="G50">
        <f>(B50*B$4+C50*C$4+D50*D$4+E50*E$4+F50*F$4)/SUM(B$4:F$4)</f>
        <v>-5.62409358907376E-08</v>
      </c>
    </row>
    <row r="51" spans="1:7" ht="12.75">
      <c r="A51" t="s">
        <v>60</v>
      </c>
      <c r="B51">
        <f>-0.017/(B7*B7+B22*B22)*(B21*B7-B6*B22)</f>
        <v>9.796681372343276E-05</v>
      </c>
      <c r="C51">
        <f>-0.017/(C7*C7+C22*C22)*(C21*C7-C6*C22)</f>
        <v>-0.00011151927818078754</v>
      </c>
      <c r="D51">
        <f>-0.017/(D7*D7+D22*D22)*(D21*D7-D6*D22)</f>
        <v>-2.1937631544893855E-05</v>
      </c>
      <c r="E51">
        <f>-0.017/(E7*E7+E22*E22)*(E21*E7-E6*E22)</f>
        <v>3.4365564998029143E-05</v>
      </c>
      <c r="F51">
        <f>-0.017/(F7*F7+F22*F22)*(F21*F7-F6*F22)</f>
        <v>7.27445582345684E-05</v>
      </c>
      <c r="G51">
        <f>(B51*B$4+C51*C$4+D51*D$4+E51*E$4+F51*F$4)/SUM(B$4:F$4)</f>
        <v>8.001083953256372E-08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9.194034422677078E-17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9999.980635740512</v>
      </c>
      <c r="C62">
        <f>C7+(2/0.017)*(C8*C50-C23*C51)</f>
        <v>10000.00622962145</v>
      </c>
      <c r="D62">
        <f>D7+(2/0.017)*(D8*D50-D23*D51)</f>
        <v>10000.036629177712</v>
      </c>
      <c r="E62">
        <f>E7+(2/0.017)*(E8*E50-E23*E51)</f>
        <v>9999.99046692712</v>
      </c>
      <c r="F62">
        <f>F7+(2/0.017)*(F8*F50-F23*F51)</f>
        <v>9999.856710485152</v>
      </c>
    </row>
    <row r="63" spans="1:6" ht="12.75">
      <c r="A63" t="s">
        <v>68</v>
      </c>
      <c r="B63">
        <f>B8+(3/0.017)*(B9*B50-B24*B51)</f>
        <v>-1.315977644671618</v>
      </c>
      <c r="C63">
        <f>C8+(3/0.017)*(C9*C50-C24*C51)</f>
        <v>0.1353630011367299</v>
      </c>
      <c r="D63">
        <f>D8+(3/0.017)*(D9*D50-D24*D51)</f>
        <v>-1.9187403664002884</v>
      </c>
      <c r="E63">
        <f>E8+(3/0.017)*(E9*E50-E24*E51)</f>
        <v>-0.948373057920394</v>
      </c>
      <c r="F63">
        <f>F8+(3/0.017)*(F9*F50-F24*F51)</f>
        <v>-5.015899756618961</v>
      </c>
    </row>
    <row r="64" spans="1:6" ht="12.75">
      <c r="A64" t="s">
        <v>69</v>
      </c>
      <c r="B64">
        <f>B9+(4/0.017)*(B10*B50-B25*B51)</f>
        <v>-0.4842903672207583</v>
      </c>
      <c r="C64">
        <f>C9+(4/0.017)*(C10*C50-C25*C51)</f>
        <v>-0.7356352354066618</v>
      </c>
      <c r="D64">
        <f>D9+(4/0.017)*(D10*D50-D25*D51)</f>
        <v>0.11916028931860324</v>
      </c>
      <c r="E64">
        <f>E9+(4/0.017)*(E10*E50-E25*E51)</f>
        <v>-0.055018746988838185</v>
      </c>
      <c r="F64">
        <f>F9+(4/0.017)*(F10*F50-F25*F51)</f>
        <v>-1.1141949298288865</v>
      </c>
    </row>
    <row r="65" spans="1:6" ht="12.75">
      <c r="A65" t="s">
        <v>70</v>
      </c>
      <c r="B65">
        <f>B10+(5/0.017)*(B11*B50-B26*B51)</f>
        <v>0.4207351761149719</v>
      </c>
      <c r="C65">
        <f>C10+(5/0.017)*(C11*C50-C26*C51)</f>
        <v>-1.2008344420920662</v>
      </c>
      <c r="D65">
        <f>D10+(5/0.017)*(D11*D50-D26*D51)</f>
        <v>-0.14099808207894324</v>
      </c>
      <c r="E65">
        <f>E10+(5/0.017)*(E11*E50-E26*E51)</f>
        <v>-0.35324719375770014</v>
      </c>
      <c r="F65">
        <f>F10+(5/0.017)*(F11*F50-F26*F51)</f>
        <v>-0.8549533260735132</v>
      </c>
    </row>
    <row r="66" spans="1:6" ht="12.75">
      <c r="A66" t="s">
        <v>71</v>
      </c>
      <c r="B66">
        <f>B11+(6/0.017)*(B12*B50-B27*B51)</f>
        <v>2.8446468914870757</v>
      </c>
      <c r="C66">
        <f>C11+(6/0.017)*(C12*C50-C27*C51)</f>
        <v>1.2772728599136804</v>
      </c>
      <c r="D66">
        <f>D11+(6/0.017)*(D12*D50-D27*D51)</f>
        <v>1.9162306476089461</v>
      </c>
      <c r="E66">
        <f>E11+(6/0.017)*(E12*E50-E27*E51)</f>
        <v>0.10290230422109613</v>
      </c>
      <c r="F66">
        <f>F11+(6/0.017)*(F12*F50-F27*F51)</f>
        <v>13.333811952960314</v>
      </c>
    </row>
    <row r="67" spans="1:6" ht="12.75">
      <c r="A67" t="s">
        <v>72</v>
      </c>
      <c r="B67">
        <f>B12+(7/0.017)*(B13*B50-B28*B51)</f>
        <v>0.28957967351682024</v>
      </c>
      <c r="C67">
        <f>C12+(7/0.017)*(C13*C50-C28*C51)</f>
        <v>-0.23556848990870455</v>
      </c>
      <c r="D67">
        <f>D12+(7/0.017)*(D13*D50-D28*D51)</f>
        <v>-0.3907273503477702</v>
      </c>
      <c r="E67">
        <f>E12+(7/0.017)*(E13*E50-E28*E51)</f>
        <v>-0.5895845935410596</v>
      </c>
      <c r="F67">
        <f>F12+(7/0.017)*(F13*F50-F28*F51)</f>
        <v>-0.3160079841253744</v>
      </c>
    </row>
    <row r="68" spans="1:6" ht="12.75">
      <c r="A68" t="s">
        <v>73</v>
      </c>
      <c r="B68">
        <f>B13+(8/0.017)*(B14*B50-B29*B51)</f>
        <v>0.08243123266540524</v>
      </c>
      <c r="C68">
        <f>C13+(8/0.017)*(C14*C50-C29*C51)</f>
        <v>-0.04714463983946896</v>
      </c>
      <c r="D68">
        <f>D13+(8/0.017)*(D14*D50-D29*D51)</f>
        <v>0.12923032343215932</v>
      </c>
      <c r="E68">
        <f>E13+(8/0.017)*(E14*E50-E29*E51)</f>
        <v>-0.1294997251556222</v>
      </c>
      <c r="F68">
        <f>F13+(8/0.017)*(F14*F50-F29*F51)</f>
        <v>-0.21648337783607027</v>
      </c>
    </row>
    <row r="69" spans="1:6" ht="12.75">
      <c r="A69" t="s">
        <v>74</v>
      </c>
      <c r="B69">
        <f>B14+(9/0.017)*(B15*B50-B30*B51)</f>
        <v>-0.08988013103960685</v>
      </c>
      <c r="C69">
        <f>C14+(9/0.017)*(C15*C50-C30*C51)</f>
        <v>0.0039122801065506405</v>
      </c>
      <c r="D69">
        <f>D14+(9/0.017)*(D15*D50-D30*D51)</f>
        <v>0.026136152790780125</v>
      </c>
      <c r="E69">
        <f>E14+(9/0.017)*(E15*E50-E30*E51)</f>
        <v>0.02647410972170709</v>
      </c>
      <c r="F69">
        <f>F14+(9/0.017)*(F15*F50-F30*F51)</f>
        <v>-0.15745503301899724</v>
      </c>
    </row>
    <row r="70" spans="1:6" ht="12.75">
      <c r="A70" t="s">
        <v>75</v>
      </c>
      <c r="B70">
        <f>B15+(10/0.017)*(B16*B50-B31*B51)</f>
        <v>-0.35614212364362235</v>
      </c>
      <c r="C70">
        <f>C15+(10/0.017)*(C16*C50-C31*C51)</f>
        <v>-0.15606081191004087</v>
      </c>
      <c r="D70">
        <f>D15+(10/0.017)*(D16*D50-D31*D51)</f>
        <v>-0.06945445096412001</v>
      </c>
      <c r="E70">
        <f>E15+(10/0.017)*(E16*E50-E31*E51)</f>
        <v>-0.07237823802471578</v>
      </c>
      <c r="F70">
        <f>F15+(10/0.017)*(F16*F50-F31*F51)</f>
        <v>-0.4277201660025379</v>
      </c>
    </row>
    <row r="71" spans="1:6" ht="12.75">
      <c r="A71" t="s">
        <v>76</v>
      </c>
      <c r="B71">
        <f>B16+(11/0.017)*(B17*B50-B32*B51)</f>
        <v>-0.009366712657477311</v>
      </c>
      <c r="C71">
        <f>C16+(11/0.017)*(C17*C50-C32*C51)</f>
        <v>-0.036999313939602194</v>
      </c>
      <c r="D71">
        <f>D16+(11/0.017)*(D17*D50-D32*D51)</f>
        <v>-0.026508477382021448</v>
      </c>
      <c r="E71">
        <f>E16+(11/0.017)*(E17*E50-E32*E51)</f>
        <v>-0.053956587226118825</v>
      </c>
      <c r="F71">
        <f>F16+(11/0.017)*(F17*F50-F32*F51)</f>
        <v>0.016025966201092878</v>
      </c>
    </row>
    <row r="72" spans="1:6" ht="12.75">
      <c r="A72" t="s">
        <v>77</v>
      </c>
      <c r="B72">
        <f>B17+(12/0.017)*(B18*B50-B33*B51)</f>
        <v>-0.05214844981221656</v>
      </c>
      <c r="C72">
        <f>C17+(12/0.017)*(C18*C50-C33*C51)</f>
        <v>-0.0345503465808626</v>
      </c>
      <c r="D72">
        <f>D17+(12/0.017)*(D18*D50-D33*D51)</f>
        <v>-0.052940691697570146</v>
      </c>
      <c r="E72">
        <f>E17+(12/0.017)*(E18*E50-E33*E51)</f>
        <v>-0.03313069650159042</v>
      </c>
      <c r="F72">
        <f>F17+(12/0.017)*(F18*F50-F33*F51)</f>
        <v>-0.03678525736730016</v>
      </c>
    </row>
    <row r="73" spans="1:6" ht="12.75">
      <c r="A73" t="s">
        <v>78</v>
      </c>
      <c r="B73">
        <f>B18+(13/0.017)*(B19*B50-B34*B51)</f>
        <v>0.04045728911260768</v>
      </c>
      <c r="C73">
        <f>C18+(13/0.017)*(C19*C50-C34*C51)</f>
        <v>0.0421383228437834</v>
      </c>
      <c r="D73">
        <f>D18+(13/0.017)*(D19*D50-D34*D51)</f>
        <v>0.04471729823320922</v>
      </c>
      <c r="E73">
        <f>E18+(13/0.017)*(E19*E50-E34*E51)</f>
        <v>0.05053231363474901</v>
      </c>
      <c r="F73">
        <f>F18+(13/0.017)*(F19*F50-F34*F51)</f>
        <v>-0.006169577110308629</v>
      </c>
    </row>
    <row r="74" spans="1:6" ht="12.75">
      <c r="A74" t="s">
        <v>79</v>
      </c>
      <c r="B74">
        <f>B19+(14/0.017)*(B20*B50-B35*B51)</f>
        <v>-0.2223064820821967</v>
      </c>
      <c r="C74">
        <f>C19+(14/0.017)*(C20*C50-C35*C51)</f>
        <v>-0.20127546914580124</v>
      </c>
      <c r="D74">
        <f>D19+(14/0.017)*(D20*D50-D35*D51)</f>
        <v>-0.21057338398623238</v>
      </c>
      <c r="E74">
        <f>E19+(14/0.017)*(E20*E50-E35*E51)</f>
        <v>-0.2119048805353336</v>
      </c>
      <c r="F74">
        <f>F19+(14/0.017)*(F20*F50-F35*F51)</f>
        <v>-0.1636958349543789</v>
      </c>
    </row>
    <row r="75" spans="1:6" ht="12.75">
      <c r="A75" t="s">
        <v>80</v>
      </c>
      <c r="B75" s="49">
        <f>B20</f>
        <v>-0.006010205</v>
      </c>
      <c r="C75" s="49">
        <f>C20</f>
        <v>0.0008124981</v>
      </c>
      <c r="D75" s="49">
        <f>D20</f>
        <v>0.003777922</v>
      </c>
      <c r="E75" s="49">
        <f>E20</f>
        <v>-0.003132718</v>
      </c>
      <c r="F75" s="49">
        <f>F20</f>
        <v>-0.007326411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85.7654062822819</v>
      </c>
      <c r="C82">
        <f>C22+(2/0.017)*(C8*C51+C23*C50)</f>
        <v>29.568420232279973</v>
      </c>
      <c r="D82">
        <f>D22+(2/0.017)*(D8*D51+D23*D50)</f>
        <v>-4.17640360694955</v>
      </c>
      <c r="E82">
        <f>E22+(2/0.017)*(E8*E51+E23*E50)</f>
        <v>-50.8749856389828</v>
      </c>
      <c r="F82">
        <f>F22+(2/0.017)*(F8*F51+F23*F50)</f>
        <v>-48.24427064640159</v>
      </c>
    </row>
    <row r="83" spans="1:6" ht="12.75">
      <c r="A83" t="s">
        <v>83</v>
      </c>
      <c r="B83">
        <f>B23+(3/0.017)*(B9*B51+B24*B50)</f>
        <v>1.6609965407230376</v>
      </c>
      <c r="C83">
        <f>C23+(3/0.017)*(C9*C51+C24*C50)</f>
        <v>0.40891525500098175</v>
      </c>
      <c r="D83">
        <f>D23+(3/0.017)*(D9*D51+D24*D50)</f>
        <v>-0.18803819900327595</v>
      </c>
      <c r="E83">
        <f>E23+(3/0.017)*(E9*E51+E24*E50)</f>
        <v>1.6220422737995024</v>
      </c>
      <c r="F83">
        <f>F23+(3/0.017)*(F9*F51+F24*F50)</f>
        <v>5.586430623543851</v>
      </c>
    </row>
    <row r="84" spans="1:6" ht="12.75">
      <c r="A84" t="s">
        <v>84</v>
      </c>
      <c r="B84">
        <f>B24+(4/0.017)*(B10*B51+B25*B50)</f>
        <v>0.8866117106500243</v>
      </c>
      <c r="C84">
        <f>C24+(4/0.017)*(C10*C51+C25*C50)</f>
        <v>-1.4149822331390043</v>
      </c>
      <c r="D84">
        <f>D24+(4/0.017)*(D10*D51+D25*D50)</f>
        <v>2.637466258124063</v>
      </c>
      <c r="E84">
        <f>E24+(4/0.017)*(E10*E51+E25*E50)</f>
        <v>-1.3534741764157059</v>
      </c>
      <c r="F84">
        <f>F24+(4/0.017)*(F10*F51+F25*F50)</f>
        <v>0.8448325208072845</v>
      </c>
    </row>
    <row r="85" spans="1:6" ht="12.75">
      <c r="A85" t="s">
        <v>85</v>
      </c>
      <c r="B85">
        <f>B25+(5/0.017)*(B11*B51+B26*B50)</f>
        <v>1.3119163145350803</v>
      </c>
      <c r="C85">
        <f>C25+(5/0.017)*(C11*C51+C26*C50)</f>
        <v>0.7778037703753865</v>
      </c>
      <c r="D85">
        <f>D25+(5/0.017)*(D11*D51+D26*D50)</f>
        <v>0.4835291512483695</v>
      </c>
      <c r="E85">
        <f>E25+(5/0.017)*(E11*E51+E26*E50)</f>
        <v>1.1014957185187713</v>
      </c>
      <c r="F85">
        <f>F25+(5/0.017)*(F11*F51+F26*F50)</f>
        <v>-0.9939170796400185</v>
      </c>
    </row>
    <row r="86" spans="1:6" ht="12.75">
      <c r="A86" t="s">
        <v>86</v>
      </c>
      <c r="B86">
        <f>B26+(6/0.017)*(B12*B51+B27*B50)</f>
        <v>0.49776849511495336</v>
      </c>
      <c r="C86">
        <f>C26+(6/0.017)*(C12*C51+C27*C50)</f>
        <v>-0.04908724614849247</v>
      </c>
      <c r="D86">
        <f>D26+(6/0.017)*(D12*D51+D27*D50)</f>
        <v>-0.33466507594190803</v>
      </c>
      <c r="E86">
        <f>E26+(6/0.017)*(E12*E51+E27*E50)</f>
        <v>-0.255888634434145</v>
      </c>
      <c r="F86">
        <f>F26+(6/0.017)*(F12*F51+F27*F50)</f>
        <v>1.8613702319486998</v>
      </c>
    </row>
    <row r="87" spans="1:6" ht="12.75">
      <c r="A87" t="s">
        <v>87</v>
      </c>
      <c r="B87">
        <f>B27+(7/0.017)*(B13*B51+B28*B50)</f>
        <v>-0.018491806400793023</v>
      </c>
      <c r="C87">
        <f>C27+(7/0.017)*(C13*C51+C28*C50)</f>
        <v>0.045146539498059565</v>
      </c>
      <c r="D87">
        <f>D27+(7/0.017)*(D13*D51+D28*D50)</f>
        <v>0.10098043130186161</v>
      </c>
      <c r="E87">
        <f>E27+(7/0.017)*(E13*E51+E28*E50)</f>
        <v>-0.0887285556771237</v>
      </c>
      <c r="F87">
        <f>F27+(7/0.017)*(F13*F51+F28*F50)</f>
        <v>0.043664109546939986</v>
      </c>
    </row>
    <row r="88" spans="1:6" ht="12.75">
      <c r="A88" t="s">
        <v>88</v>
      </c>
      <c r="B88">
        <f>B28+(8/0.017)*(B14*B51+B29*B50)</f>
        <v>0.0008366141720231486</v>
      </c>
      <c r="C88">
        <f>C28+(8/0.017)*(C14*C51+C29*C50)</f>
        <v>-0.40103555633874155</v>
      </c>
      <c r="D88">
        <f>D28+(8/0.017)*(D14*D51+D29*D50)</f>
        <v>0.2508308471519896</v>
      </c>
      <c r="E88">
        <f>E28+(8/0.017)*(E14*E51+E29*E50)</f>
        <v>-0.450434927018273</v>
      </c>
      <c r="F88">
        <f>F28+(8/0.017)*(F14*F51+F29*F50)</f>
        <v>-0.45625651170030374</v>
      </c>
    </row>
    <row r="89" spans="1:6" ht="12.75">
      <c r="A89" t="s">
        <v>89</v>
      </c>
      <c r="B89">
        <f>B29+(9/0.017)*(B15*B51+B30*B50)</f>
        <v>0.1500576679095898</v>
      </c>
      <c r="C89">
        <f>C29+(9/0.017)*(C15*C51+C30*C50)</f>
        <v>0.004985552632386764</v>
      </c>
      <c r="D89">
        <f>D29+(9/0.017)*(D15*D51+D30*D50)</f>
        <v>0.11647486474027187</v>
      </c>
      <c r="E89">
        <f>E29+(9/0.017)*(E15*E51+E30*E50)</f>
        <v>-0.007560409492892337</v>
      </c>
      <c r="F89">
        <f>F29+(9/0.017)*(F15*F51+F30*F50)</f>
        <v>-0.21292310937703388</v>
      </c>
    </row>
    <row r="90" spans="1:6" ht="12.75">
      <c r="A90" t="s">
        <v>90</v>
      </c>
      <c r="B90">
        <f>B30+(10/0.017)*(B16*B51+B31*B50)</f>
        <v>0.15288866975381635</v>
      </c>
      <c r="C90">
        <f>C30+(10/0.017)*(C16*C51+C31*C50)</f>
        <v>0.0689748592975035</v>
      </c>
      <c r="D90">
        <f>D30+(10/0.017)*(D16*D51+D31*D50)</f>
        <v>-0.08855105630888567</v>
      </c>
      <c r="E90">
        <f>E30+(10/0.017)*(E16*E51+E31*E50)</f>
        <v>-0.06013945650840138</v>
      </c>
      <c r="F90">
        <f>F30+(10/0.017)*(F16*F51+F31*F50)</f>
        <v>0.2765118957668446</v>
      </c>
    </row>
    <row r="91" spans="1:6" ht="12.75">
      <c r="A91" t="s">
        <v>91</v>
      </c>
      <c r="B91">
        <f>B31+(11/0.017)*(B17*B51+B32*B50)</f>
        <v>-0.017082405670143536</v>
      </c>
      <c r="C91">
        <f>C31+(11/0.017)*(C17*C51+C32*C50)</f>
        <v>-0.03533986480645948</v>
      </c>
      <c r="D91">
        <f>D31+(11/0.017)*(D17*D51+D32*D50)</f>
        <v>-0.027626292877084107</v>
      </c>
      <c r="E91">
        <f>E31+(11/0.017)*(E17*E51+E32*E50)</f>
        <v>-0.005286887930572483</v>
      </c>
      <c r="F91">
        <f>F31+(11/0.017)*(F17*F51+F32*F50)</f>
        <v>-0.023947974391060188</v>
      </c>
    </row>
    <row r="92" spans="1:6" ht="12.75">
      <c r="A92" t="s">
        <v>92</v>
      </c>
      <c r="B92">
        <f>B32+(12/0.017)*(B18*B51+B33*B50)</f>
        <v>-0.012438518155715683</v>
      </c>
      <c r="C92">
        <f>C32+(12/0.017)*(C18*C51+C33*C50)</f>
        <v>-0.03663131757589967</v>
      </c>
      <c r="D92">
        <f>D32+(12/0.017)*(D18*D51+D33*D50)</f>
        <v>0.0012892734347227063</v>
      </c>
      <c r="E92">
        <f>E32+(12/0.017)*(E18*E51+E33*E50)</f>
        <v>-0.0563253549028084</v>
      </c>
      <c r="F92">
        <f>F32+(12/0.017)*(F18*F51+F33*F50)</f>
        <v>-0.054005276441986376</v>
      </c>
    </row>
    <row r="93" spans="1:6" ht="12.75">
      <c r="A93" t="s">
        <v>93</v>
      </c>
      <c r="B93">
        <f>B33+(13/0.017)*(B19*B51+B34*B50)</f>
        <v>0.1306714713506998</v>
      </c>
      <c r="C93">
        <f>C33+(13/0.017)*(C19*C51+C34*C50)</f>
        <v>0.1101500397899558</v>
      </c>
      <c r="D93">
        <f>D33+(13/0.017)*(D19*D51+D34*D50)</f>
        <v>0.1237022415620664</v>
      </c>
      <c r="E93">
        <f>E33+(13/0.017)*(E19*E51+E34*E50)</f>
        <v>0.1208264032402196</v>
      </c>
      <c r="F93">
        <f>F33+(13/0.017)*(F19*F51+F34*F50)</f>
        <v>0.09322410707899378</v>
      </c>
    </row>
    <row r="94" spans="1:6" ht="12.75">
      <c r="A94" t="s">
        <v>94</v>
      </c>
      <c r="B94">
        <f>B34+(14/0.017)*(B20*B51+B35*B50)</f>
        <v>-0.015966059638181627</v>
      </c>
      <c r="C94">
        <f>C34+(14/0.017)*(C20*C51+C35*C50)</f>
        <v>-0.009234036716802157</v>
      </c>
      <c r="D94">
        <f>D34+(14/0.017)*(D20*D51+D35*D50)</f>
        <v>-0.01642836757307992</v>
      </c>
      <c r="E94">
        <f>E34+(14/0.017)*(E20*E51+E35*E50)</f>
        <v>-0.0050007607820514955</v>
      </c>
      <c r="F94">
        <f>F34+(14/0.017)*(F20*F51+F35*F50)</f>
        <v>-0.02431919776404779</v>
      </c>
    </row>
    <row r="95" spans="1:6" ht="12.75">
      <c r="A95" t="s">
        <v>95</v>
      </c>
      <c r="B95" s="49">
        <f>B35</f>
        <v>-0.006144854</v>
      </c>
      <c r="C95" s="49">
        <f>C35</f>
        <v>-0.001347303</v>
      </c>
      <c r="D95" s="49">
        <f>D35</f>
        <v>-5.101275E-05</v>
      </c>
      <c r="E95" s="49">
        <f>E35</f>
        <v>-0.003435524</v>
      </c>
      <c r="F95" s="49">
        <f>F35</f>
        <v>-0.001813861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9.194052226278383E-17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1.331196488943228E-17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68</v>
      </c>
      <c r="B103">
        <f>B63*10000/B62</f>
        <v>-1.3159801929698116</v>
      </c>
      <c r="C103">
        <f>C63*10000/C62</f>
        <v>0.1353629168107569</v>
      </c>
      <c r="D103">
        <f>D63*10000/D62</f>
        <v>-1.9187333382378458</v>
      </c>
      <c r="E103">
        <f>E63*10000/E62</f>
        <v>-0.9483739620122036</v>
      </c>
      <c r="F103">
        <f>F63*10000/F62</f>
        <v>-5.015971630233101</v>
      </c>
      <c r="G103">
        <f>AVERAGE(C103:E103)</f>
        <v>-0.9105814611464309</v>
      </c>
      <c r="H103">
        <f>STDEV(C103:E103)</f>
        <v>1.0275694920989238</v>
      </c>
      <c r="I103">
        <f>(B103*B4+C103*C4+D103*D4+E103*E4+F103*F4)/SUM(B4:F4)</f>
        <v>-1.517035584797238</v>
      </c>
      <c r="K103">
        <f>(LN(H103)+LN(H123))/2-LN(K114*K115^3)</f>
        <v>-3.9053651627734194</v>
      </c>
    </row>
    <row r="104" spans="1:11" ht="12.75">
      <c r="A104" t="s">
        <v>69</v>
      </c>
      <c r="B104">
        <f>B64*10000/B62</f>
        <v>-0.48429130501500817</v>
      </c>
      <c r="C104">
        <f>C64*10000/C62</f>
        <v>-0.7356347771340431</v>
      </c>
      <c r="D104">
        <f>D64*10000/D62</f>
        <v>0.11915985284586064</v>
      </c>
      <c r="E104">
        <f>E64*10000/E62</f>
        <v>-0.05501879943866067</v>
      </c>
      <c r="F104">
        <f>F64*10000/F62</f>
        <v>-1.114210895302749</v>
      </c>
      <c r="G104">
        <f>AVERAGE(C104:E104)</f>
        <v>-0.22383124124228107</v>
      </c>
      <c r="H104">
        <f>STDEV(C104:E104)</f>
        <v>0.4517097466752247</v>
      </c>
      <c r="I104">
        <f>(B104*B4+C104*C4+D104*D4+E104*E4+F104*F4)/SUM(B4:F4)</f>
        <v>-0.38029761992961697</v>
      </c>
      <c r="K104">
        <f>(LN(H104)+LN(H124))/2-LN(K114*K115^4)</f>
        <v>-3.2633541466946294</v>
      </c>
    </row>
    <row r="105" spans="1:11" ht="12.75">
      <c r="A105" t="s">
        <v>70</v>
      </c>
      <c r="B105">
        <f>B65*10000/B62</f>
        <v>0.42073599083906216</v>
      </c>
      <c r="C105">
        <f>C65*10000/C62</f>
        <v>-1.2008336940181326</v>
      </c>
      <c r="D105">
        <f>D65*10000/D62</f>
        <v>-0.14099756561645443</v>
      </c>
      <c r="E105">
        <f>E65*10000/E62</f>
        <v>-0.35324753051114544</v>
      </c>
      <c r="F105">
        <f>F65*10000/F62</f>
        <v>-0.8549655768337848</v>
      </c>
      <c r="G105">
        <f>AVERAGE(C105:E105)</f>
        <v>-0.5650262633819109</v>
      </c>
      <c r="H105">
        <f>STDEV(C105:E105)</f>
        <v>0.5607591537715856</v>
      </c>
      <c r="I105">
        <f>(B105*B4+C105*C4+D105*D4+E105*E4+F105*F4)/SUM(B4:F4)</f>
        <v>-0.4609195089634507</v>
      </c>
      <c r="K105">
        <f>(LN(H105)+LN(H125))/2-LN(K114*K115^5)</f>
        <v>-3.572199695201296</v>
      </c>
    </row>
    <row r="106" spans="1:11" ht="12.75">
      <c r="A106" t="s">
        <v>71</v>
      </c>
      <c r="B106">
        <f>B66*10000/B62</f>
        <v>2.844652399945798</v>
      </c>
      <c r="C106">
        <f>C66*10000/C62</f>
        <v>1.2772720642215356</v>
      </c>
      <c r="D106">
        <f>D66*10000/D62</f>
        <v>1.916223628639363</v>
      </c>
      <c r="E106">
        <f>E66*10000/E62</f>
        <v>0.1029024023187062</v>
      </c>
      <c r="F106">
        <f>F66*10000/F62</f>
        <v>13.334003015242617</v>
      </c>
      <c r="G106">
        <f>AVERAGE(C106:E106)</f>
        <v>1.0987993650598684</v>
      </c>
      <c r="H106">
        <f>STDEV(C106:E106)</f>
        <v>0.9197406404611035</v>
      </c>
      <c r="I106">
        <f>(B106*B4+C106*C4+D106*D4+E106*E4+F106*F4)/SUM(B4:F4)</f>
        <v>2.983691808124711</v>
      </c>
      <c r="K106">
        <f>(LN(H106)+LN(H126))/2-LN(K114*K115^6)</f>
        <v>-3.103428450606747</v>
      </c>
    </row>
    <row r="107" spans="1:11" ht="12.75">
      <c r="A107" t="s">
        <v>72</v>
      </c>
      <c r="B107">
        <f>B67*10000/B62</f>
        <v>0.2895802342675001</v>
      </c>
      <c r="C107">
        <f>C67*10000/C62</f>
        <v>-0.2355683431585442</v>
      </c>
      <c r="D107">
        <f>D67*10000/D62</f>
        <v>-0.39072591915085725</v>
      </c>
      <c r="E107">
        <f>E67*10000/E62</f>
        <v>-0.5895851555968854</v>
      </c>
      <c r="F107">
        <f>F67*10000/F62</f>
        <v>-0.31601251225333105</v>
      </c>
      <c r="G107">
        <f>AVERAGE(C107:E107)</f>
        <v>-0.4052931393020956</v>
      </c>
      <c r="H107">
        <f>STDEV(C107:E107)</f>
        <v>0.17745739995686824</v>
      </c>
      <c r="I107">
        <f>(B107*B4+C107*C4+D107*D4+E107*E4+F107*F4)/SUM(B4:F4)</f>
        <v>-0.2928532223193948</v>
      </c>
      <c r="K107">
        <f>(LN(H107)+LN(H127))/2-LN(K114*K115^7)</f>
        <v>-3.541798656617744</v>
      </c>
    </row>
    <row r="108" spans="1:9" ht="12.75">
      <c r="A108" t="s">
        <v>73</v>
      </c>
      <c r="B108">
        <f>B68*10000/B62</f>
        <v>0.08243139228769227</v>
      </c>
      <c r="C108">
        <f>C68*10000/C62</f>
        <v>-0.0471446104701613</v>
      </c>
      <c r="D108">
        <f>D68*10000/D62</f>
        <v>0.1292298500738449</v>
      </c>
      <c r="E108">
        <f>E68*10000/E62</f>
        <v>-0.12949984860877167</v>
      </c>
      <c r="F108">
        <f>F68*10000/F62</f>
        <v>-0.21648647986033728</v>
      </c>
      <c r="G108">
        <f>AVERAGE(C108:E108)</f>
        <v>-0.015804869668362687</v>
      </c>
      <c r="H108">
        <f>STDEV(C108:E108)</f>
        <v>0.13218131017750706</v>
      </c>
      <c r="I108">
        <f>(B108*B4+C108*C4+D108*D4+E108*E4+F108*F4)/SUM(B4:F4)</f>
        <v>-0.028419394062653487</v>
      </c>
    </row>
    <row r="109" spans="1:9" ht="12.75">
      <c r="A109" t="s">
        <v>74</v>
      </c>
      <c r="B109">
        <f>B69*10000/B62</f>
        <v>-0.0898803050861619</v>
      </c>
      <c r="C109">
        <f>C69*10000/C62</f>
        <v>0.0039122776693497514</v>
      </c>
      <c r="D109">
        <f>D69*10000/D62</f>
        <v>0.026136057056552264</v>
      </c>
      <c r="E109">
        <f>E69*10000/E62</f>
        <v>0.02647413495969289</v>
      </c>
      <c r="F109">
        <f>F69*10000/F62</f>
        <v>-0.15745728921685534</v>
      </c>
      <c r="G109">
        <f>AVERAGE(C109:E109)</f>
        <v>0.018840823228531634</v>
      </c>
      <c r="H109">
        <f>STDEV(C109:E109)</f>
        <v>0.012929604732998408</v>
      </c>
      <c r="I109">
        <f>(B109*B4+C109*C4+D109*D4+E109*E4+F109*F4)/SUM(B4:F4)</f>
        <v>-0.020422250796332107</v>
      </c>
    </row>
    <row r="110" spans="1:11" ht="12.75">
      <c r="A110" t="s">
        <v>75</v>
      </c>
      <c r="B110">
        <f>B70*10000/B62</f>
        <v>-0.35614281328780745</v>
      </c>
      <c r="C110">
        <f>C70*10000/C62</f>
        <v>-0.1560607146901233</v>
      </c>
      <c r="D110">
        <f>D70*10000/D62</f>
        <v>-0.06945419655910914</v>
      </c>
      <c r="E110">
        <f>E70*10000/E62</f>
        <v>-0.07237830702348336</v>
      </c>
      <c r="F110">
        <f>F70*10000/F62</f>
        <v>-0.4277262948718659</v>
      </c>
      <c r="G110">
        <f>AVERAGE(C110:E110)</f>
        <v>-0.0992977394242386</v>
      </c>
      <c r="H110">
        <f>STDEV(C110:E110)</f>
        <v>0.04917991588319915</v>
      </c>
      <c r="I110">
        <f>(B110*B4+C110*C4+D110*D4+E110*E4+F110*F4)/SUM(B4:F4)</f>
        <v>-0.18029992485495666</v>
      </c>
      <c r="K110">
        <f>EXP(AVERAGE(K103:K107))</f>
        <v>0.030892889884567017</v>
      </c>
    </row>
    <row r="111" spans="1:9" ht="12.75">
      <c r="A111" t="s">
        <v>76</v>
      </c>
      <c r="B111">
        <f>B71*10000/B62</f>
        <v>-0.00936673079545788</v>
      </c>
      <c r="C111">
        <f>C71*10000/C62</f>
        <v>-0.03699929089044458</v>
      </c>
      <c r="D111">
        <f>D71*10000/D62</f>
        <v>-0.02650838028400422</v>
      </c>
      <c r="E111">
        <f>E71*10000/E62</f>
        <v>-0.053956638663375696</v>
      </c>
      <c r="F111">
        <f>F71*10000/F62</f>
        <v>0.016026195839675548</v>
      </c>
      <c r="G111">
        <f>AVERAGE(C111:E111)</f>
        <v>-0.0391547699459415</v>
      </c>
      <c r="H111">
        <f>STDEV(C111:E111)</f>
        <v>0.013850497806367795</v>
      </c>
      <c r="I111">
        <f>(B111*B4+C111*C4+D111*D4+E111*E4+F111*F4)/SUM(B4:F4)</f>
        <v>-0.0274861151542318</v>
      </c>
    </row>
    <row r="112" spans="1:9" ht="12.75">
      <c r="A112" t="s">
        <v>77</v>
      </c>
      <c r="B112">
        <f>B72*10000/B62</f>
        <v>-0.0521485507940235</v>
      </c>
      <c r="C112">
        <f>C72*10000/C62</f>
        <v>-0.03455032505731799</v>
      </c>
      <c r="D112">
        <f>D72*10000/D62</f>
        <v>-0.052940497780880016</v>
      </c>
      <c r="E112">
        <f>E72*10000/E62</f>
        <v>-0.033130728085354964</v>
      </c>
      <c r="F112">
        <f>F72*10000/F62</f>
        <v>-0.03678578446902114</v>
      </c>
      <c r="G112">
        <f>AVERAGE(C112:E112)</f>
        <v>-0.04020718364118433</v>
      </c>
      <c r="H112">
        <f>STDEV(C112:E112)</f>
        <v>0.011050193691778985</v>
      </c>
      <c r="I112">
        <f>(B112*B4+C112*C4+D112*D4+E112*E4+F112*F4)/SUM(B4:F4)</f>
        <v>-0.041475653335389516</v>
      </c>
    </row>
    <row r="113" spans="1:9" ht="12.75">
      <c r="A113" t="s">
        <v>78</v>
      </c>
      <c r="B113">
        <f>B73*10000/B62</f>
        <v>0.04045736745530384</v>
      </c>
      <c r="C113">
        <f>C73*10000/C62</f>
        <v>0.04213829659321977</v>
      </c>
      <c r="D113">
        <f>D73*10000/D62</f>
        <v>0.04471713443802281</v>
      </c>
      <c r="E113">
        <f>E73*10000/E62</f>
        <v>0.050532361807617804</v>
      </c>
      <c r="F113">
        <f>F73*10000/F62</f>
        <v>-0.006169665515146474</v>
      </c>
      <c r="G113">
        <f>AVERAGE(C113:E113)</f>
        <v>0.04579593094628679</v>
      </c>
      <c r="H113">
        <f>STDEV(C113:E113)</f>
        <v>0.004299759776496148</v>
      </c>
      <c r="I113">
        <f>(B113*B4+C113*C4+D113*D4+E113*E4+F113*F4)/SUM(B4:F4)</f>
        <v>0.03809110041246155</v>
      </c>
    </row>
    <row r="114" spans="1:11" ht="12.75">
      <c r="A114" t="s">
        <v>79</v>
      </c>
      <c r="B114">
        <f>B74*10000/B62</f>
        <v>-0.22230691256307075</v>
      </c>
      <c r="C114">
        <f>C74*10000/C62</f>
        <v>-0.2012753437588814</v>
      </c>
      <c r="D114">
        <f>D74*10000/D62</f>
        <v>-0.21057261267606728</v>
      </c>
      <c r="E114">
        <f>E74*10000/E62</f>
        <v>-0.21190508254599313</v>
      </c>
      <c r="F114">
        <f>F74*10000/F62</f>
        <v>-0.16369818057766655</v>
      </c>
      <c r="G114">
        <f>AVERAGE(C114:E114)</f>
        <v>-0.20791767966031394</v>
      </c>
      <c r="H114">
        <f>STDEV(C114:E114)</f>
        <v>0.005790884099959004</v>
      </c>
      <c r="I114">
        <f>(B114*B4+C114*C4+D114*D4+E114*E4+F114*F4)/SUM(B4:F4)</f>
        <v>-0.20410224551664405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-0.0060102166383394565</v>
      </c>
      <c r="C115">
        <f>C75*10000/C62</f>
        <v>0.0008124975938447562</v>
      </c>
      <c r="D115">
        <f>D75*10000/D62</f>
        <v>0.0037779081618330565</v>
      </c>
      <c r="E115">
        <f>E75*10000/E62</f>
        <v>-0.003132720986445748</v>
      </c>
      <c r="F115">
        <f>F75*10000/F62</f>
        <v>-0.007326515981292049</v>
      </c>
      <c r="G115">
        <f>AVERAGE(C115:E115)</f>
        <v>0.0004858949230773549</v>
      </c>
      <c r="H115">
        <f>STDEV(C115:E115)</f>
        <v>0.003466871901970775</v>
      </c>
      <c r="I115">
        <f>(B115*B4+C115*C4+D115*D4+E115*E4+F115*F4)/SUM(B4:F4)</f>
        <v>-0.001498947479076132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85.76557236096173</v>
      </c>
      <c r="C122">
        <f>C82*10000/C62</f>
        <v>29.568401812284957</v>
      </c>
      <c r="D122">
        <f>D82*10000/D62</f>
        <v>-4.1763883091825935</v>
      </c>
      <c r="E122">
        <f>E82*10000/E62</f>
        <v>-50.87503413852362</v>
      </c>
      <c r="F122">
        <f>F82*10000/F62</f>
        <v>-48.2449619461207</v>
      </c>
      <c r="G122">
        <f>AVERAGE(C122:E122)</f>
        <v>-8.494340211807085</v>
      </c>
      <c r="H122">
        <f>STDEV(C122:E122)</f>
        <v>40.395174567861375</v>
      </c>
      <c r="I122">
        <f>(B122*B4+C122*C4+D122*D4+E122*E4+F122*F4)/SUM(B4:F4)</f>
        <v>-0.16989078824467427</v>
      </c>
    </row>
    <row r="123" spans="1:9" ht="12.75">
      <c r="A123" t="s">
        <v>83</v>
      </c>
      <c r="B123">
        <f>B83*10000/B62</f>
        <v>1.6609997571260682</v>
      </c>
      <c r="C123">
        <f>C83*10000/C62</f>
        <v>0.40891500026241606</v>
      </c>
      <c r="D123">
        <f>D83*10000/D62</f>
        <v>-0.18803751023733806</v>
      </c>
      <c r="E123">
        <f>E83*10000/E62</f>
        <v>1.6220438201056977</v>
      </c>
      <c r="F123">
        <f>F83*10000/F62</f>
        <v>5.586510672384245</v>
      </c>
      <c r="G123">
        <f>AVERAGE(C123:E123)</f>
        <v>0.6143071033769253</v>
      </c>
      <c r="H123">
        <f>STDEV(C123:E123)</f>
        <v>0.9223546186963312</v>
      </c>
      <c r="I123">
        <f>(B123*B4+C123*C4+D123*D4+E123*E4+F123*F4)/SUM(B4:F4)</f>
        <v>1.4298255809891578</v>
      </c>
    </row>
    <row r="124" spans="1:9" ht="12.75">
      <c r="A124" t="s">
        <v>84</v>
      </c>
      <c r="B124">
        <f>B84*10000/B62</f>
        <v>0.8866134275112719</v>
      </c>
      <c r="C124">
        <f>C84*10000/C62</f>
        <v>-1.4149813516591865</v>
      </c>
      <c r="D124">
        <f>D84*10000/D62</f>
        <v>2.6374565973374215</v>
      </c>
      <c r="E124">
        <f>E84*10000/E62</f>
        <v>-1.3534754666937325</v>
      </c>
      <c r="F124">
        <f>F84*10000/F62</f>
        <v>0.8448446265449505</v>
      </c>
      <c r="G124">
        <f>AVERAGE(C124:E124)</f>
        <v>-0.043666740338499155</v>
      </c>
      <c r="H124">
        <f>STDEV(C124:E124)</f>
        <v>2.3221245675768984</v>
      </c>
      <c r="I124">
        <f>(B124*B4+C124*C4+D124*D4+E124*E4+F124*F4)/SUM(B4:F4)</f>
        <v>0.2088305154413831</v>
      </c>
    </row>
    <row r="125" spans="1:9" ht="12.75">
      <c r="A125" t="s">
        <v>85</v>
      </c>
      <c r="B125">
        <f>B85*10000/B62</f>
        <v>1.3119188549687937</v>
      </c>
      <c r="C125">
        <f>C85*10000/C62</f>
        <v>0.7778032858333832</v>
      </c>
      <c r="D125">
        <f>D85*10000/D62</f>
        <v>0.4835273801273359</v>
      </c>
      <c r="E125">
        <f>E85*10000/E62</f>
        <v>1.1014967685836683</v>
      </c>
      <c r="F125">
        <f>F85*10000/F62</f>
        <v>-0.9939313216337055</v>
      </c>
      <c r="G125">
        <f>AVERAGE(C125:E125)</f>
        <v>0.7876091448481292</v>
      </c>
      <c r="H125">
        <f>STDEV(C125:E125)</f>
        <v>0.3091013707839809</v>
      </c>
      <c r="I125">
        <f>(B125*B4+C125*C4+D125*D4+E125*E4+F125*F4)/SUM(B4:F4)</f>
        <v>0.6259623583463291</v>
      </c>
    </row>
    <row r="126" spans="1:9" ht="12.75">
      <c r="A126" t="s">
        <v>86</v>
      </c>
      <c r="B126">
        <f>B86*10000/B62</f>
        <v>0.49776945900865033</v>
      </c>
      <c r="C126">
        <f>C86*10000/C62</f>
        <v>-0.04908721556901537</v>
      </c>
      <c r="D126">
        <f>D86*10000/D62</f>
        <v>-0.3346638500957441</v>
      </c>
      <c r="E126">
        <f>E86*10000/E62</f>
        <v>-0.25588887837487767</v>
      </c>
      <c r="F126">
        <f>F86*10000/F62</f>
        <v>1.8613969038146285</v>
      </c>
      <c r="G126">
        <f>AVERAGE(C126:E126)</f>
        <v>-0.21321331467987906</v>
      </c>
      <c r="H126">
        <f>STDEV(C126:E126)</f>
        <v>0.14749375020460231</v>
      </c>
      <c r="I126">
        <f>(B126*B4+C126*C4+D126*D4+E126*E4+F126*F4)/SUM(B4:F4)</f>
        <v>0.1665441923333256</v>
      </c>
    </row>
    <row r="127" spans="1:9" ht="12.75">
      <c r="A127" t="s">
        <v>87</v>
      </c>
      <c r="B127">
        <f>B87*10000/B62</f>
        <v>-0.01849184220887612</v>
      </c>
      <c r="C127">
        <f>C87*10000/C62</f>
        <v>0.045146511373492</v>
      </c>
      <c r="D127">
        <f>D87*10000/D62</f>
        <v>0.1009800614202001</v>
      </c>
      <c r="E127">
        <f>E87*10000/E62</f>
        <v>-0.08872864026278311</v>
      </c>
      <c r="F127">
        <f>F87*10000/F62</f>
        <v>0.04366473521681251</v>
      </c>
      <c r="G127">
        <f>AVERAGE(C127:E127)</f>
        <v>0.01913264417696967</v>
      </c>
      <c r="H127">
        <f>STDEV(C127:E127)</f>
        <v>0.09749301943446774</v>
      </c>
      <c r="I127">
        <f>(B127*B4+C127*C4+D127*D4+E127*E4+F127*F4)/SUM(B4:F4)</f>
        <v>0.016905107115556206</v>
      </c>
    </row>
    <row r="128" spans="1:9" ht="12.75">
      <c r="A128" t="s">
        <v>88</v>
      </c>
      <c r="B128">
        <f>B88*10000/B62</f>
        <v>0.0008366157920676775</v>
      </c>
      <c r="C128">
        <f>C88*10000/C62</f>
        <v>-0.4010353065089268</v>
      </c>
      <c r="D128">
        <f>D88*10000/D62</f>
        <v>0.2508299283825874</v>
      </c>
      <c r="E128">
        <f>E88*10000/E62</f>
        <v>-0.45043535642158106</v>
      </c>
      <c r="F128">
        <f>F88*10000/F62</f>
        <v>-0.4562630494714039</v>
      </c>
      <c r="G128">
        <f>AVERAGE(C128:E128)</f>
        <v>-0.20021357818264018</v>
      </c>
      <c r="H128">
        <f>STDEV(C128:E128)</f>
        <v>0.3913952923117951</v>
      </c>
      <c r="I128">
        <f>(B128*B4+C128*C4+D128*D4+E128*E4+F128*F4)/SUM(B4:F4)</f>
        <v>-0.20541029648648917</v>
      </c>
    </row>
    <row r="129" spans="1:9" ht="12.75">
      <c r="A129" t="s">
        <v>89</v>
      </c>
      <c r="B129">
        <f>B89*10000/B62</f>
        <v>0.15005795848571443</v>
      </c>
      <c r="C129">
        <f>C89*10000/C62</f>
        <v>0.004985549526578138</v>
      </c>
      <c r="D129">
        <f>D89*10000/D62</f>
        <v>0.11647443810398266</v>
      </c>
      <c r="E129">
        <f>E89*10000/E62</f>
        <v>-0.007560416700292678</v>
      </c>
      <c r="F129">
        <f>F89*10000/F62</f>
        <v>-0.2129261603856559</v>
      </c>
      <c r="G129">
        <f>AVERAGE(C129:E129)</f>
        <v>0.037966523643422706</v>
      </c>
      <c r="H129">
        <f>STDEV(C129:E129)</f>
        <v>0.06827861884844622</v>
      </c>
      <c r="I129">
        <f>(B129*B4+C129*C4+D129*D4+E129*E4+F129*F4)/SUM(B4:F4)</f>
        <v>0.020692819446860845</v>
      </c>
    </row>
    <row r="130" spans="1:9" ht="12.75">
      <c r="A130" t="s">
        <v>90</v>
      </c>
      <c r="B130">
        <f>B90*10000/B62</f>
        <v>0.15288896581197703</v>
      </c>
      <c r="C130">
        <f>C90*10000/C62</f>
        <v>0.06897481632880396</v>
      </c>
      <c r="D130">
        <f>D90*10000/D62</f>
        <v>-0.08855073195483594</v>
      </c>
      <c r="E130">
        <f>E90*10000/E62</f>
        <v>-0.06013951383983821</v>
      </c>
      <c r="F130">
        <f>F90*10000/F62</f>
        <v>0.27651585794915795</v>
      </c>
      <c r="G130">
        <f>AVERAGE(C130:E130)</f>
        <v>-0.026571809821956727</v>
      </c>
      <c r="H130">
        <f>STDEV(C130:E130)</f>
        <v>0.08395634374655327</v>
      </c>
      <c r="I130">
        <f>(B130*B4+C130*C4+D130*D4+E130*E4+F130*F4)/SUM(B4:F4)</f>
        <v>0.03984370023418622</v>
      </c>
    </row>
    <row r="131" spans="1:9" ht="12.75">
      <c r="A131" t="s">
        <v>91</v>
      </c>
      <c r="B131">
        <f>B91*10000/B62</f>
        <v>-0.017082438749021198</v>
      </c>
      <c r="C131">
        <f>C91*10000/C62</f>
        <v>-0.035339842791075216</v>
      </c>
      <c r="D131">
        <f>D91*10000/D62</f>
        <v>-0.027626191684615636</v>
      </c>
      <c r="E131">
        <f>E91*10000/E62</f>
        <v>-0.005286892970606083</v>
      </c>
      <c r="F131">
        <f>F91*10000/F62</f>
        <v>-0.02394831754534044</v>
      </c>
      <c r="G131">
        <f>AVERAGE(C131:E131)</f>
        <v>-0.02275097581543231</v>
      </c>
      <c r="H131">
        <f>STDEV(C131:E131)</f>
        <v>0.015608354991999052</v>
      </c>
      <c r="I131">
        <f>(B131*B4+C131*C4+D131*D4+E131*E4+F131*F4)/SUM(B4:F4)</f>
        <v>-0.022081894042402052</v>
      </c>
    </row>
    <row r="132" spans="1:9" ht="12.75">
      <c r="A132" t="s">
        <v>92</v>
      </c>
      <c r="B132">
        <f>B92*10000/B62</f>
        <v>-0.012438542242031645</v>
      </c>
      <c r="C132">
        <f>C92*10000/C62</f>
        <v>-0.03663129475598972</v>
      </c>
      <c r="D132">
        <f>D92*10000/D62</f>
        <v>0.0012892687122374284</v>
      </c>
      <c r="E132">
        <f>E92*10000/E62</f>
        <v>-0.05632540859823091</v>
      </c>
      <c r="F132">
        <f>F92*10000/F62</f>
        <v>-0.05400605029206089</v>
      </c>
      <c r="G132">
        <f>AVERAGE(C132:E132)</f>
        <v>-0.030555811547327737</v>
      </c>
      <c r="H132">
        <f>STDEV(C132:E132)</f>
        <v>0.029283892886045715</v>
      </c>
      <c r="I132">
        <f>(B132*B4+C132*C4+D132*D4+E132*E4+F132*F4)/SUM(B4:F4)</f>
        <v>-0.031075261119376175</v>
      </c>
    </row>
    <row r="133" spans="1:9" ht="12.75">
      <c r="A133" t="s">
        <v>93</v>
      </c>
      <c r="B133">
        <f>B93*10000/B62</f>
        <v>0.13067172438681768</v>
      </c>
      <c r="C133">
        <f>C93*10000/C62</f>
        <v>0.1101499711706935</v>
      </c>
      <c r="D133">
        <f>D93*10000/D62</f>
        <v>0.12370178845258714</v>
      </c>
      <c r="E133">
        <f>E93*10000/E62</f>
        <v>0.12082651842502018</v>
      </c>
      <c r="F133">
        <f>F93*10000/F62</f>
        <v>0.09322544290184227</v>
      </c>
      <c r="G133">
        <f>AVERAGE(C133:E133)</f>
        <v>0.11822609268276695</v>
      </c>
      <c r="H133">
        <f>STDEV(C133:E133)</f>
        <v>0.007140350022316092</v>
      </c>
      <c r="I133">
        <f>(B133*B4+C133*C4+D133*D4+E133*E4+F133*F4)/SUM(B4:F4)</f>
        <v>0.11669292211961646</v>
      </c>
    </row>
    <row r="134" spans="1:9" ht="12.75">
      <c r="A134" t="s">
        <v>94</v>
      </c>
      <c r="B134">
        <f>B94*10000/B62</f>
        <v>-0.01596609055533368</v>
      </c>
      <c r="C134">
        <f>C94*10000/C62</f>
        <v>-0.009234030964350421</v>
      </c>
      <c r="D134">
        <f>D94*10000/D62</f>
        <v>-0.016428307397540802</v>
      </c>
      <c r="E134">
        <f>E94*10000/E62</f>
        <v>-0.00500076554931774</v>
      </c>
      <c r="F134">
        <f>F94*10000/F62</f>
        <v>-0.024319546237645963</v>
      </c>
      <c r="G134">
        <f>AVERAGE(C134:E134)</f>
        <v>-0.010221034637069656</v>
      </c>
      <c r="H134">
        <f>STDEV(C134:E134)</f>
        <v>0.005777353231428145</v>
      </c>
      <c r="I134">
        <f>(B134*B4+C134*C4+D134*D4+E134*E4+F134*F4)/SUM(B4:F4)</f>
        <v>-0.01293136848363747</v>
      </c>
    </row>
    <row r="135" spans="1:9" ht="12.75">
      <c r="A135" t="s">
        <v>95</v>
      </c>
      <c r="B135">
        <f>B95*10000/B62</f>
        <v>-0.006144865899077779</v>
      </c>
      <c r="C135">
        <f>C95*10000/C62</f>
        <v>-0.0013473021606817562</v>
      </c>
      <c r="D135">
        <f>D95*10000/D62</f>
        <v>-5.1012563145175896E-05</v>
      </c>
      <c r="E135">
        <f>E95*10000/E62</f>
        <v>-0.00343552727511319</v>
      </c>
      <c r="F135">
        <f>F95*10000/F62</f>
        <v>-0.0018138869910986944</v>
      </c>
      <c r="G135">
        <f>AVERAGE(C135:E135)</f>
        <v>-0.001611280666313374</v>
      </c>
      <c r="H135">
        <f>STDEV(C135:E135)</f>
        <v>0.0017076294819013311</v>
      </c>
      <c r="I135">
        <f>(B135*B4+C135*C4+D135*D4+E135*E4+F135*F4)/SUM(B4:F4)</f>
        <v>-0.0022956422496907725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2005-03-16T07:51:14Z</cp:lastPrinted>
  <dcterms:created xsi:type="dcterms:W3CDTF">2005-03-16T07:51:14Z</dcterms:created>
  <dcterms:modified xsi:type="dcterms:W3CDTF">2005-03-16T10:21:04Z</dcterms:modified>
  <cp:category/>
  <cp:version/>
  <cp:contentType/>
  <cp:contentStatus/>
</cp:coreProperties>
</file>