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<sst xmlns="http://schemas.openxmlformats.org/spreadsheetml/2006/main" count="204" uniqueCount="98">
  <si>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16/03/2005       12:29:46</t>
  </si>
  <si>
    <t>LISSNER</t>
  </si>
  <si>
    <t>HCMQAP519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</si>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</sst>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837496"/>
        <c:axId val="61537465"/>
      </c:lineChart>
      <c:catAx>
        <c:axId val="6837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37465"/>
        <c:crosses val="autoZero"/>
        <c:auto val="1"/>
        <c:lblOffset val="100"/>
        <c:noMultiLvlLbl val="0"/>
      </c:catAx>
      <c:valAx>
        <c:axId val="6153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374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-0.003766</v>
      </c>
      <c r="D4" s="12">
        <v>-0.003764</v>
      </c>
      <c r="E4" s="12">
        <v>-0.003768</v>
      </c>
      <c r="F4" s="24">
        <v>-0.002086</v>
      </c>
      <c r="G4" s="34">
        <v>-0.011739</v>
      </c>
    </row>
    <row r="5" spans="1:7" ht="12.75" thickBot="1">
      <c r="A5" s="44" t="s">
        <v>13</v>
      </c>
      <c r="B5" s="45">
        <v>2.671557</v>
      </c>
      <c r="C5" s="46">
        <v>2.049102</v>
      </c>
      <c r="D5" s="46">
        <v>1.507519</v>
      </c>
      <c r="E5" s="46">
        <v>-2.62397</v>
      </c>
      <c r="F5" s="47">
        <v>-4.585614</v>
      </c>
      <c r="G5" s="48">
        <v>8.039711</v>
      </c>
    </row>
    <row r="6" spans="1:7" ht="12.75" thickTop="1">
      <c r="A6" s="6" t="s">
        <v>14</v>
      </c>
      <c r="B6" s="39">
        <v>35.12066</v>
      </c>
      <c r="C6" s="40">
        <v>-16.79543</v>
      </c>
      <c r="D6" s="40">
        <v>4.887329</v>
      </c>
      <c r="E6" s="40">
        <v>-23.94784</v>
      </c>
      <c r="F6" s="41">
        <v>26.56332</v>
      </c>
      <c r="G6" s="42">
        <v>0.00102381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-0.5508114</v>
      </c>
      <c r="C8" s="13">
        <v>-1.881323</v>
      </c>
      <c r="D8" s="13">
        <v>-0.3965481</v>
      </c>
      <c r="E8" s="13">
        <v>0.5135968</v>
      </c>
      <c r="F8" s="25">
        <v>-3.434015</v>
      </c>
      <c r="G8" s="35">
        <v>-0.9617113</v>
      </c>
    </row>
    <row r="9" spans="1:7" ht="12">
      <c r="A9" s="20" t="s">
        <v>17</v>
      </c>
      <c r="B9" s="29">
        <v>0.4962569</v>
      </c>
      <c r="C9" s="13">
        <v>1.228727</v>
      </c>
      <c r="D9" s="13">
        <v>-0.8581006</v>
      </c>
      <c r="E9" s="13">
        <v>0.1293525</v>
      </c>
      <c r="F9" s="25">
        <v>-1.124084</v>
      </c>
      <c r="G9" s="35">
        <v>0.04261595</v>
      </c>
    </row>
    <row r="10" spans="1:7" ht="12">
      <c r="A10" s="20" t="s">
        <v>18</v>
      </c>
      <c r="B10" s="29">
        <v>0.5925586</v>
      </c>
      <c r="C10" s="13">
        <v>1.221328</v>
      </c>
      <c r="D10" s="13">
        <v>-0.3309791</v>
      </c>
      <c r="E10" s="13">
        <v>-0.246552</v>
      </c>
      <c r="F10" s="25">
        <v>-0.840799</v>
      </c>
      <c r="G10" s="35">
        <v>0.1287968</v>
      </c>
    </row>
    <row r="11" spans="1:7" ht="12">
      <c r="A11" s="21" t="s">
        <v>19</v>
      </c>
      <c r="B11" s="31">
        <v>2.974124</v>
      </c>
      <c r="C11" s="15">
        <v>1.924363</v>
      </c>
      <c r="D11" s="15">
        <v>2.729052</v>
      </c>
      <c r="E11" s="15">
        <v>1.530289</v>
      </c>
      <c r="F11" s="27">
        <v>14.2297</v>
      </c>
      <c r="G11" s="37">
        <v>3.81464</v>
      </c>
    </row>
    <row r="12" spans="1:7" ht="12">
      <c r="A12" s="20" t="s">
        <v>20</v>
      </c>
      <c r="B12" s="29">
        <v>-0.01110294</v>
      </c>
      <c r="C12" s="13">
        <v>-0.2472136</v>
      </c>
      <c r="D12" s="13">
        <v>-0.2253606</v>
      </c>
      <c r="E12" s="13">
        <v>-0.04041959</v>
      </c>
      <c r="F12" s="25">
        <v>-0.2456643</v>
      </c>
      <c r="G12" s="35">
        <v>-0.1577345</v>
      </c>
    </row>
    <row r="13" spans="1:7" ht="12">
      <c r="A13" s="20" t="s">
        <v>21</v>
      </c>
      <c r="B13" s="29">
        <v>-1.087281E-05</v>
      </c>
      <c r="C13" s="13">
        <v>0.02354978</v>
      </c>
      <c r="D13" s="13">
        <v>-0.03341289</v>
      </c>
      <c r="E13" s="13">
        <v>-0.09716349</v>
      </c>
      <c r="F13" s="25">
        <v>0.0111137</v>
      </c>
      <c r="G13" s="35">
        <v>-0.0242793</v>
      </c>
    </row>
    <row r="14" spans="1:7" ht="12">
      <c r="A14" s="20" t="s">
        <v>22</v>
      </c>
      <c r="B14" s="29">
        <v>0.07431308</v>
      </c>
      <c r="C14" s="13">
        <v>0.04513383</v>
      </c>
      <c r="D14" s="13">
        <v>-0.03009664</v>
      </c>
      <c r="E14" s="13">
        <v>-0.06941892</v>
      </c>
      <c r="F14" s="25">
        <v>0.06191606</v>
      </c>
      <c r="G14" s="35">
        <v>0.005934954</v>
      </c>
    </row>
    <row r="15" spans="1:7" ht="12">
      <c r="A15" s="21" t="s">
        <v>23</v>
      </c>
      <c r="B15" s="31">
        <v>-0.2732326</v>
      </c>
      <c r="C15" s="15">
        <v>-0.04852699</v>
      </c>
      <c r="D15" s="15">
        <v>0.01547978</v>
      </c>
      <c r="E15" s="15">
        <v>-0.01375761</v>
      </c>
      <c r="F15" s="27">
        <v>-0.2987629</v>
      </c>
      <c r="G15" s="37">
        <v>-0.09068708</v>
      </c>
    </row>
    <row r="16" spans="1:7" ht="12">
      <c r="A16" s="20" t="s">
        <v>24</v>
      </c>
      <c r="B16" s="29">
        <v>-0.01784882</v>
      </c>
      <c r="C16" s="13">
        <v>0.02146171</v>
      </c>
      <c r="D16" s="13">
        <v>-0.01640851</v>
      </c>
      <c r="E16" s="13">
        <v>0.004403697</v>
      </c>
      <c r="F16" s="25">
        <v>-0.02034869</v>
      </c>
      <c r="G16" s="35">
        <v>-0.003021155</v>
      </c>
    </row>
    <row r="17" spans="1:7" ht="12">
      <c r="A17" s="20" t="s">
        <v>25</v>
      </c>
      <c r="B17" s="29">
        <v>-0.0238181</v>
      </c>
      <c r="C17" s="13">
        <v>-0.03548031</v>
      </c>
      <c r="D17" s="13">
        <v>-0.04567052</v>
      </c>
      <c r="E17" s="13">
        <v>-0.04917366</v>
      </c>
      <c r="F17" s="25">
        <v>-0.05292297</v>
      </c>
      <c r="G17" s="35">
        <v>-0.0418598</v>
      </c>
    </row>
    <row r="18" spans="1:7" ht="12">
      <c r="A18" s="20" t="s">
        <v>26</v>
      </c>
      <c r="B18" s="29">
        <v>0.03618356</v>
      </c>
      <c r="C18" s="13">
        <v>0.02078492</v>
      </c>
      <c r="D18" s="13">
        <v>0.04030585</v>
      </c>
      <c r="E18" s="13">
        <v>0.04867594</v>
      </c>
      <c r="F18" s="25">
        <v>-0.0129876</v>
      </c>
      <c r="G18" s="35">
        <v>0.02992668</v>
      </c>
    </row>
    <row r="19" spans="1:7" ht="12">
      <c r="A19" s="21" t="s">
        <v>27</v>
      </c>
      <c r="B19" s="31">
        <v>-0.2215828</v>
      </c>
      <c r="C19" s="15">
        <v>-0.2047864</v>
      </c>
      <c r="D19" s="15">
        <v>-0.2195401</v>
      </c>
      <c r="E19" s="15">
        <v>-0.1981717</v>
      </c>
      <c r="F19" s="27">
        <v>-0.1576485</v>
      </c>
      <c r="G19" s="37">
        <v>-0.202897</v>
      </c>
    </row>
    <row r="20" spans="1:7" ht="12.75" thickBot="1">
      <c r="A20" s="44" t="s">
        <v>28</v>
      </c>
      <c r="B20" s="45">
        <v>-0.006432138</v>
      </c>
      <c r="C20" s="46">
        <v>0.003115433</v>
      </c>
      <c r="D20" s="46">
        <v>-0.00281691</v>
      </c>
      <c r="E20" s="46">
        <v>-0.00193711</v>
      </c>
      <c r="F20" s="47">
        <v>0.004572849</v>
      </c>
      <c r="G20" s="48">
        <v>-0.0007175562</v>
      </c>
    </row>
    <row r="21" spans="1:7" ht="12.75" thickTop="1">
      <c r="A21" s="6" t="s">
        <v>29</v>
      </c>
      <c r="B21" s="39">
        <v>-109.7883</v>
      </c>
      <c r="C21" s="40">
        <v>47.02525</v>
      </c>
      <c r="D21" s="40">
        <v>31.51614</v>
      </c>
      <c r="E21" s="40">
        <v>-0.9164215</v>
      </c>
      <c r="F21" s="41">
        <v>-20.60148</v>
      </c>
      <c r="G21" s="43">
        <v>0.007140481</v>
      </c>
    </row>
    <row r="22" spans="1:7" ht="12">
      <c r="A22" s="20" t="s">
        <v>30</v>
      </c>
      <c r="B22" s="29">
        <v>53.43165</v>
      </c>
      <c r="C22" s="13">
        <v>40.98226</v>
      </c>
      <c r="D22" s="13">
        <v>30.15047</v>
      </c>
      <c r="E22" s="13">
        <v>-52.47988</v>
      </c>
      <c r="F22" s="25">
        <v>-91.71485</v>
      </c>
      <c r="G22" s="36">
        <v>0</v>
      </c>
    </row>
    <row r="23" spans="1:7" ht="12">
      <c r="A23" s="20" t="s">
        <v>31</v>
      </c>
      <c r="B23" s="29">
        <v>-0.1519383</v>
      </c>
      <c r="C23" s="13">
        <v>-0.1117056</v>
      </c>
      <c r="D23" s="13">
        <v>0.7191755</v>
      </c>
      <c r="E23" s="13">
        <v>2.5859</v>
      </c>
      <c r="F23" s="25">
        <v>7.177479</v>
      </c>
      <c r="G23" s="35">
        <v>1.702779</v>
      </c>
    </row>
    <row r="24" spans="1:7" ht="12">
      <c r="A24" s="20" t="s">
        <v>32</v>
      </c>
      <c r="B24" s="49">
        <v>4.222216</v>
      </c>
      <c r="C24" s="50">
        <v>5.3719</v>
      </c>
      <c r="D24" s="50">
        <v>-0.3681984</v>
      </c>
      <c r="E24" s="50">
        <v>1.959889</v>
      </c>
      <c r="F24" s="51">
        <v>3.837947</v>
      </c>
      <c r="G24" s="35">
        <v>2.799217</v>
      </c>
    </row>
    <row r="25" spans="1:7" ht="12">
      <c r="A25" s="20" t="s">
        <v>33</v>
      </c>
      <c r="B25" s="29">
        <v>-0.3491003</v>
      </c>
      <c r="C25" s="13">
        <v>-0.2083944</v>
      </c>
      <c r="D25" s="13">
        <v>-0.2808424</v>
      </c>
      <c r="E25" s="13">
        <v>0.9947172</v>
      </c>
      <c r="F25" s="25">
        <v>-1.297001</v>
      </c>
      <c r="G25" s="35">
        <v>-0.1016275</v>
      </c>
    </row>
    <row r="26" spans="1:7" ht="12">
      <c r="A26" s="21" t="s">
        <v>34</v>
      </c>
      <c r="B26" s="31">
        <v>0.7565421</v>
      </c>
      <c r="C26" s="15">
        <v>0.3159156</v>
      </c>
      <c r="D26" s="15">
        <v>0.9095171</v>
      </c>
      <c r="E26" s="15">
        <v>0.2907806</v>
      </c>
      <c r="F26" s="27">
        <v>1.066263</v>
      </c>
      <c r="G26" s="37">
        <v>0.6164538</v>
      </c>
    </row>
    <row r="27" spans="1:7" ht="12">
      <c r="A27" s="20" t="s">
        <v>35</v>
      </c>
      <c r="B27" s="29">
        <v>0.3280483</v>
      </c>
      <c r="C27" s="13">
        <v>0.08083664</v>
      </c>
      <c r="D27" s="13">
        <v>0.2344191</v>
      </c>
      <c r="E27" s="13">
        <v>0.2451157</v>
      </c>
      <c r="F27" s="25">
        <v>0.8595729</v>
      </c>
      <c r="G27" s="35">
        <v>0.2969099</v>
      </c>
    </row>
    <row r="28" spans="1:7" ht="12">
      <c r="A28" s="20" t="s">
        <v>36</v>
      </c>
      <c r="B28" s="29">
        <v>0.1788688</v>
      </c>
      <c r="C28" s="13">
        <v>0.5394633</v>
      </c>
      <c r="D28" s="13">
        <v>-0.3381015</v>
      </c>
      <c r="E28" s="13">
        <v>0.08380448</v>
      </c>
      <c r="F28" s="25">
        <v>0.6112616</v>
      </c>
      <c r="G28" s="35">
        <v>0.1760368</v>
      </c>
    </row>
    <row r="29" spans="1:7" ht="12">
      <c r="A29" s="20" t="s">
        <v>37</v>
      </c>
      <c r="B29" s="29">
        <v>0.06532277</v>
      </c>
      <c r="C29" s="13">
        <v>-0.01330684</v>
      </c>
      <c r="D29" s="13">
        <v>0.02945864</v>
      </c>
      <c r="E29" s="13">
        <v>0.1065976</v>
      </c>
      <c r="F29" s="25">
        <v>-0.06874616</v>
      </c>
      <c r="G29" s="35">
        <v>0.02985606</v>
      </c>
    </row>
    <row r="30" spans="1:7" ht="12">
      <c r="A30" s="21" t="s">
        <v>38</v>
      </c>
      <c r="B30" s="31">
        <v>0.1556258</v>
      </c>
      <c r="C30" s="15">
        <v>0.1268538</v>
      </c>
      <c r="D30" s="15">
        <v>0.1524508</v>
      </c>
      <c r="E30" s="15">
        <v>0.02054294</v>
      </c>
      <c r="F30" s="27">
        <v>0.2090384</v>
      </c>
      <c r="G30" s="37">
        <v>0.1225381</v>
      </c>
    </row>
    <row r="31" spans="1:7" ht="12">
      <c r="A31" s="20" t="s">
        <v>39</v>
      </c>
      <c r="B31" s="29">
        <v>0.01957868</v>
      </c>
      <c r="C31" s="13">
        <v>-0.01350299</v>
      </c>
      <c r="D31" s="13">
        <v>-0.0006872709</v>
      </c>
      <c r="E31" s="13">
        <v>0.01023197</v>
      </c>
      <c r="F31" s="25">
        <v>0.06034748</v>
      </c>
      <c r="G31" s="35">
        <v>0.00992825</v>
      </c>
    </row>
    <row r="32" spans="1:7" ht="12">
      <c r="A32" s="20" t="s">
        <v>40</v>
      </c>
      <c r="B32" s="29">
        <v>0.006143721</v>
      </c>
      <c r="C32" s="13">
        <v>0.05820496</v>
      </c>
      <c r="D32" s="13">
        <v>-0.02407243</v>
      </c>
      <c r="E32" s="13">
        <v>0.0126305</v>
      </c>
      <c r="F32" s="25">
        <v>0.05541866</v>
      </c>
      <c r="G32" s="35">
        <v>0.01952979</v>
      </c>
    </row>
    <row r="33" spans="1:7" ht="12">
      <c r="A33" s="20" t="s">
        <v>41</v>
      </c>
      <c r="B33" s="29">
        <v>0.1562094</v>
      </c>
      <c r="C33" s="13">
        <v>0.08928927</v>
      </c>
      <c r="D33" s="13">
        <v>0.1144167</v>
      </c>
      <c r="E33" s="13">
        <v>0.1185247</v>
      </c>
      <c r="F33" s="25">
        <v>0.0998136</v>
      </c>
      <c r="G33" s="35">
        <v>0.1134746</v>
      </c>
    </row>
    <row r="34" spans="1:7" ht="12">
      <c r="A34" s="21" t="s">
        <v>42</v>
      </c>
      <c r="B34" s="31">
        <v>0.005074004</v>
      </c>
      <c r="C34" s="15">
        <v>-0.004008698</v>
      </c>
      <c r="D34" s="15">
        <v>0.001100581</v>
      </c>
      <c r="E34" s="15">
        <v>0.004540392</v>
      </c>
      <c r="F34" s="27">
        <v>-0.03503525</v>
      </c>
      <c r="G34" s="37">
        <v>-0.003538133</v>
      </c>
    </row>
    <row r="35" spans="1:7" ht="12.75" thickBot="1">
      <c r="A35" s="22" t="s">
        <v>43</v>
      </c>
      <c r="B35" s="32">
        <v>-0.01121859</v>
      </c>
      <c r="C35" s="16">
        <v>-0.003090318</v>
      </c>
      <c r="D35" s="16">
        <v>0.0006487156</v>
      </c>
      <c r="E35" s="16">
        <v>0.006629207</v>
      </c>
      <c r="F35" s="28">
        <v>0.007526475</v>
      </c>
      <c r="G35" s="38">
        <v>0.0003844028</v>
      </c>
    </row>
    <row r="36" spans="1:7" ht="12">
      <c r="A36" s="4" t="s">
        <v>44</v>
      </c>
      <c r="B36" s="3">
        <v>22.07031</v>
      </c>
      <c r="C36" s="3">
        <v>22.07642</v>
      </c>
      <c r="D36" s="3">
        <v>22.08862</v>
      </c>
      <c r="E36" s="3">
        <v>22.09473</v>
      </c>
      <c r="F36" s="3">
        <v>22.10999</v>
      </c>
      <c r="G36" s="3"/>
    </row>
    <row r="37" spans="1:6" ht="12">
      <c r="A37" s="4" t="s">
        <v>45</v>
      </c>
      <c r="B37" s="2">
        <v>-0.1968384</v>
      </c>
      <c r="C37" s="2">
        <v>-0.04221598</v>
      </c>
      <c r="D37" s="2">
        <v>0.03255208</v>
      </c>
      <c r="E37" s="2">
        <v>0.08443197</v>
      </c>
      <c r="F37" s="2">
        <v>0.1281738</v>
      </c>
    </row>
    <row r="38" spans="1:7" ht="12">
      <c r="A38" s="4" t="s">
        <v>53</v>
      </c>
      <c r="B38" s="2">
        <v>-5.870619E-05</v>
      </c>
      <c r="C38" s="2">
        <v>2.822414E-05</v>
      </c>
      <c r="D38" s="2">
        <v>0</v>
      </c>
      <c r="E38" s="2">
        <v>4.070202E-05</v>
      </c>
      <c r="F38" s="2">
        <v>-4.547503E-05</v>
      </c>
      <c r="G38" s="2">
        <v>0.0002541075</v>
      </c>
    </row>
    <row r="39" spans="1:7" ht="12.75" thickBot="1">
      <c r="A39" s="4" t="s">
        <v>54</v>
      </c>
      <c r="B39" s="2">
        <v>0.0001869538</v>
      </c>
      <c r="C39" s="2">
        <v>-8.005859E-05</v>
      </c>
      <c r="D39" s="2">
        <v>-5.35519E-05</v>
      </c>
      <c r="E39" s="2">
        <v>0</v>
      </c>
      <c r="F39" s="2">
        <v>3.460544E-05</v>
      </c>
      <c r="G39" s="2">
        <v>0.001085454</v>
      </c>
    </row>
    <row r="40" spans="2:7" ht="12.75" thickBot="1">
      <c r="B40" s="7" t="s">
        <v>46</v>
      </c>
      <c r="C40" s="18">
        <v>-0.003766</v>
      </c>
      <c r="D40" s="17" t="s">
        <v>47</v>
      </c>
      <c r="E40" s="18">
        <v>3.116954</v>
      </c>
      <c r="F40" s="17" t="s">
        <v>48</v>
      </c>
      <c r="G40" s="8">
        <v>55.213257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0.003766</v>
      </c>
      <c r="D4">
        <v>0.003764</v>
      </c>
      <c r="E4">
        <v>0.003768</v>
      </c>
      <c r="F4">
        <v>0.002086</v>
      </c>
      <c r="G4">
        <v>0.011739</v>
      </c>
    </row>
    <row r="5" spans="1:7" ht="12.75">
      <c r="A5" t="s">
        <v>13</v>
      </c>
      <c r="B5">
        <v>2.671557</v>
      </c>
      <c r="C5">
        <v>2.049102</v>
      </c>
      <c r="D5">
        <v>1.507519</v>
      </c>
      <c r="E5">
        <v>-2.62397</v>
      </c>
      <c r="F5">
        <v>-4.585614</v>
      </c>
      <c r="G5">
        <v>8.039711</v>
      </c>
    </row>
    <row r="6" spans="1:7" ht="12.75">
      <c r="A6" t="s">
        <v>14</v>
      </c>
      <c r="B6" s="52">
        <v>35.12066</v>
      </c>
      <c r="C6" s="52">
        <v>-16.79543</v>
      </c>
      <c r="D6" s="52">
        <v>4.887329</v>
      </c>
      <c r="E6" s="52">
        <v>-23.94784</v>
      </c>
      <c r="F6" s="52">
        <v>26.56332</v>
      </c>
      <c r="G6" s="52">
        <v>0.00102381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-0.5508114</v>
      </c>
      <c r="C8" s="52">
        <v>-1.881323</v>
      </c>
      <c r="D8" s="52">
        <v>-0.3965481</v>
      </c>
      <c r="E8" s="52">
        <v>0.5135968</v>
      </c>
      <c r="F8" s="52">
        <v>-3.434015</v>
      </c>
      <c r="G8" s="52">
        <v>-0.9617113</v>
      </c>
    </row>
    <row r="9" spans="1:7" ht="12.75">
      <c r="A9" t="s">
        <v>17</v>
      </c>
      <c r="B9" s="52">
        <v>0.4962569</v>
      </c>
      <c r="C9" s="52">
        <v>1.228727</v>
      </c>
      <c r="D9" s="52">
        <v>-0.8581006</v>
      </c>
      <c r="E9" s="52">
        <v>0.1293525</v>
      </c>
      <c r="F9" s="52">
        <v>-1.124084</v>
      </c>
      <c r="G9" s="52">
        <v>0.04261595</v>
      </c>
    </row>
    <row r="10" spans="1:7" ht="12.75">
      <c r="A10" t="s">
        <v>18</v>
      </c>
      <c r="B10" s="52">
        <v>0.5925586</v>
      </c>
      <c r="C10" s="52">
        <v>1.221328</v>
      </c>
      <c r="D10" s="52">
        <v>-0.3309791</v>
      </c>
      <c r="E10" s="52">
        <v>-0.246552</v>
      </c>
      <c r="F10" s="52">
        <v>-0.840799</v>
      </c>
      <c r="G10" s="52">
        <v>0.1287968</v>
      </c>
    </row>
    <row r="11" spans="1:7" ht="12.75">
      <c r="A11" t="s">
        <v>19</v>
      </c>
      <c r="B11" s="52">
        <v>2.974124</v>
      </c>
      <c r="C11" s="52">
        <v>1.924363</v>
      </c>
      <c r="D11" s="52">
        <v>2.729052</v>
      </c>
      <c r="E11" s="52">
        <v>1.530289</v>
      </c>
      <c r="F11" s="52">
        <v>14.2297</v>
      </c>
      <c r="G11" s="52">
        <v>3.81464</v>
      </c>
    </row>
    <row r="12" spans="1:7" ht="12.75">
      <c r="A12" t="s">
        <v>20</v>
      </c>
      <c r="B12" s="52">
        <v>-0.01110294</v>
      </c>
      <c r="C12" s="52">
        <v>-0.2472136</v>
      </c>
      <c r="D12" s="52">
        <v>-0.2253606</v>
      </c>
      <c r="E12" s="52">
        <v>-0.04041959</v>
      </c>
      <c r="F12" s="52">
        <v>-0.2456643</v>
      </c>
      <c r="G12" s="52">
        <v>-0.1577345</v>
      </c>
    </row>
    <row r="13" spans="1:7" ht="12.75">
      <c r="A13" t="s">
        <v>21</v>
      </c>
      <c r="B13" s="52">
        <v>-1.087281E-05</v>
      </c>
      <c r="C13" s="52">
        <v>0.02354978</v>
      </c>
      <c r="D13" s="52">
        <v>-0.03341289</v>
      </c>
      <c r="E13" s="52">
        <v>-0.09716349</v>
      </c>
      <c r="F13" s="52">
        <v>0.0111137</v>
      </c>
      <c r="G13" s="52">
        <v>-0.0242793</v>
      </c>
    </row>
    <row r="14" spans="1:7" ht="12.75">
      <c r="A14" t="s">
        <v>22</v>
      </c>
      <c r="B14" s="52">
        <v>0.07431308</v>
      </c>
      <c r="C14" s="52">
        <v>0.04513383</v>
      </c>
      <c r="D14" s="52">
        <v>-0.03009664</v>
      </c>
      <c r="E14" s="52">
        <v>-0.06941892</v>
      </c>
      <c r="F14" s="52">
        <v>0.06191606</v>
      </c>
      <c r="G14" s="52">
        <v>0.005934954</v>
      </c>
    </row>
    <row r="15" spans="1:7" ht="12.75">
      <c r="A15" t="s">
        <v>23</v>
      </c>
      <c r="B15" s="52">
        <v>-0.2732326</v>
      </c>
      <c r="C15" s="52">
        <v>-0.04852699</v>
      </c>
      <c r="D15" s="52">
        <v>0.01547978</v>
      </c>
      <c r="E15" s="52">
        <v>-0.01375761</v>
      </c>
      <c r="F15" s="52">
        <v>-0.2987629</v>
      </c>
      <c r="G15" s="52">
        <v>-0.09068708</v>
      </c>
    </row>
    <row r="16" spans="1:7" ht="12.75">
      <c r="A16" t="s">
        <v>24</v>
      </c>
      <c r="B16" s="52">
        <v>-0.01784882</v>
      </c>
      <c r="C16" s="52">
        <v>0.02146171</v>
      </c>
      <c r="D16" s="52">
        <v>-0.01640851</v>
      </c>
      <c r="E16" s="52">
        <v>0.004403697</v>
      </c>
      <c r="F16" s="52">
        <v>-0.02034869</v>
      </c>
      <c r="G16" s="52">
        <v>-0.003021155</v>
      </c>
    </row>
    <row r="17" spans="1:7" ht="12.75">
      <c r="A17" t="s">
        <v>25</v>
      </c>
      <c r="B17" s="52">
        <v>-0.0238181</v>
      </c>
      <c r="C17" s="52">
        <v>-0.03548031</v>
      </c>
      <c r="D17" s="52">
        <v>-0.04567052</v>
      </c>
      <c r="E17" s="52">
        <v>-0.04917366</v>
      </c>
      <c r="F17" s="52">
        <v>-0.05292297</v>
      </c>
      <c r="G17" s="52">
        <v>-0.0418598</v>
      </c>
    </row>
    <row r="18" spans="1:7" ht="12.75">
      <c r="A18" t="s">
        <v>26</v>
      </c>
      <c r="B18" s="52">
        <v>0.03618356</v>
      </c>
      <c r="C18" s="52">
        <v>0.02078492</v>
      </c>
      <c r="D18" s="52">
        <v>0.04030585</v>
      </c>
      <c r="E18" s="52">
        <v>0.04867594</v>
      </c>
      <c r="F18" s="52">
        <v>-0.0129876</v>
      </c>
      <c r="G18" s="52">
        <v>0.02992668</v>
      </c>
    </row>
    <row r="19" spans="1:7" ht="12.75">
      <c r="A19" t="s">
        <v>27</v>
      </c>
      <c r="B19" s="52">
        <v>-0.2215828</v>
      </c>
      <c r="C19" s="52">
        <v>-0.2047864</v>
      </c>
      <c r="D19" s="52">
        <v>-0.2195401</v>
      </c>
      <c r="E19" s="52">
        <v>-0.1981717</v>
      </c>
      <c r="F19" s="52">
        <v>-0.1576485</v>
      </c>
      <c r="G19" s="52">
        <v>-0.202897</v>
      </c>
    </row>
    <row r="20" spans="1:7" ht="12.75">
      <c r="A20" t="s">
        <v>28</v>
      </c>
      <c r="B20" s="52">
        <v>-0.006432138</v>
      </c>
      <c r="C20" s="52">
        <v>0.003115433</v>
      </c>
      <c r="D20" s="52">
        <v>-0.00281691</v>
      </c>
      <c r="E20" s="52">
        <v>-0.00193711</v>
      </c>
      <c r="F20" s="52">
        <v>0.004572849</v>
      </c>
      <c r="G20" s="52">
        <v>-0.0007175562</v>
      </c>
    </row>
    <row r="21" spans="1:7" ht="12.75">
      <c r="A21" t="s">
        <v>29</v>
      </c>
      <c r="B21" s="52">
        <v>-109.7883</v>
      </c>
      <c r="C21" s="52">
        <v>47.02525</v>
      </c>
      <c r="D21" s="52">
        <v>31.51614</v>
      </c>
      <c r="E21" s="52">
        <v>-0.9164215</v>
      </c>
      <c r="F21" s="52">
        <v>-20.60148</v>
      </c>
      <c r="G21" s="52">
        <v>0.007140481</v>
      </c>
    </row>
    <row r="22" spans="1:7" ht="12.75">
      <c r="A22" t="s">
        <v>30</v>
      </c>
      <c r="B22" s="52">
        <v>53.43165</v>
      </c>
      <c r="C22" s="52">
        <v>40.98226</v>
      </c>
      <c r="D22" s="52">
        <v>30.15047</v>
      </c>
      <c r="E22" s="52">
        <v>-52.47988</v>
      </c>
      <c r="F22" s="52">
        <v>-91.71485</v>
      </c>
      <c r="G22" s="52">
        <v>0</v>
      </c>
    </row>
    <row r="23" spans="1:7" ht="12.75">
      <c r="A23" t="s">
        <v>31</v>
      </c>
      <c r="B23" s="52">
        <v>-0.1519383</v>
      </c>
      <c r="C23" s="52">
        <v>-0.1117056</v>
      </c>
      <c r="D23" s="52">
        <v>0.7191755</v>
      </c>
      <c r="E23" s="52">
        <v>2.5859</v>
      </c>
      <c r="F23" s="52">
        <v>7.177479</v>
      </c>
      <c r="G23" s="52">
        <v>1.702779</v>
      </c>
    </row>
    <row r="24" spans="1:7" ht="12.75">
      <c r="A24" t="s">
        <v>32</v>
      </c>
      <c r="B24" s="52">
        <v>4.222216</v>
      </c>
      <c r="C24" s="52">
        <v>5.3719</v>
      </c>
      <c r="D24" s="52">
        <v>-0.3681984</v>
      </c>
      <c r="E24" s="52">
        <v>1.959889</v>
      </c>
      <c r="F24" s="52">
        <v>3.837947</v>
      </c>
      <c r="G24" s="52">
        <v>2.799217</v>
      </c>
    </row>
    <row r="25" spans="1:7" ht="12.75">
      <c r="A25" t="s">
        <v>33</v>
      </c>
      <c r="B25" s="52">
        <v>-0.3491003</v>
      </c>
      <c r="C25" s="52">
        <v>-0.2083944</v>
      </c>
      <c r="D25" s="52">
        <v>-0.2808424</v>
      </c>
      <c r="E25" s="52">
        <v>0.9947172</v>
      </c>
      <c r="F25" s="52">
        <v>-1.297001</v>
      </c>
      <c r="G25" s="52">
        <v>-0.1016275</v>
      </c>
    </row>
    <row r="26" spans="1:7" ht="12.75">
      <c r="A26" t="s">
        <v>34</v>
      </c>
      <c r="B26" s="52">
        <v>0.7565421</v>
      </c>
      <c r="C26" s="52">
        <v>0.3159156</v>
      </c>
      <c r="D26" s="52">
        <v>0.9095171</v>
      </c>
      <c r="E26" s="52">
        <v>0.2907806</v>
      </c>
      <c r="F26" s="52">
        <v>1.066263</v>
      </c>
      <c r="G26" s="52">
        <v>0.6164538</v>
      </c>
    </row>
    <row r="27" spans="1:7" ht="12.75">
      <c r="A27" t="s">
        <v>35</v>
      </c>
      <c r="B27" s="52">
        <v>0.3280483</v>
      </c>
      <c r="C27" s="52">
        <v>0.08083664</v>
      </c>
      <c r="D27" s="52">
        <v>0.2344191</v>
      </c>
      <c r="E27" s="52">
        <v>0.2451157</v>
      </c>
      <c r="F27" s="52">
        <v>0.8595729</v>
      </c>
      <c r="G27" s="52">
        <v>0.2969099</v>
      </c>
    </row>
    <row r="28" spans="1:7" ht="12.75">
      <c r="A28" t="s">
        <v>36</v>
      </c>
      <c r="B28" s="52">
        <v>0.1788688</v>
      </c>
      <c r="C28" s="52">
        <v>0.5394633</v>
      </c>
      <c r="D28" s="52">
        <v>-0.3381015</v>
      </c>
      <c r="E28" s="52">
        <v>0.08380448</v>
      </c>
      <c r="F28" s="52">
        <v>0.6112616</v>
      </c>
      <c r="G28" s="52">
        <v>0.1760368</v>
      </c>
    </row>
    <row r="29" spans="1:7" ht="12.75">
      <c r="A29" t="s">
        <v>37</v>
      </c>
      <c r="B29" s="52">
        <v>0.06532277</v>
      </c>
      <c r="C29" s="52">
        <v>-0.01330684</v>
      </c>
      <c r="D29" s="52">
        <v>0.02945864</v>
      </c>
      <c r="E29" s="52">
        <v>0.1065976</v>
      </c>
      <c r="F29" s="52">
        <v>-0.06874616</v>
      </c>
      <c r="G29" s="52">
        <v>0.02985606</v>
      </c>
    </row>
    <row r="30" spans="1:7" ht="12.75">
      <c r="A30" t="s">
        <v>38</v>
      </c>
      <c r="B30" s="52">
        <v>0.1556258</v>
      </c>
      <c r="C30" s="52">
        <v>0.1268538</v>
      </c>
      <c r="D30" s="52">
        <v>0.1524508</v>
      </c>
      <c r="E30" s="52">
        <v>0.02054294</v>
      </c>
      <c r="F30" s="52">
        <v>0.2090384</v>
      </c>
      <c r="G30" s="52">
        <v>0.1225381</v>
      </c>
    </row>
    <row r="31" spans="1:7" ht="12.75">
      <c r="A31" t="s">
        <v>39</v>
      </c>
      <c r="B31" s="52">
        <v>0.01957868</v>
      </c>
      <c r="C31" s="52">
        <v>-0.01350299</v>
      </c>
      <c r="D31" s="52">
        <v>-0.0006872709</v>
      </c>
      <c r="E31" s="52">
        <v>0.01023197</v>
      </c>
      <c r="F31" s="52">
        <v>0.06034748</v>
      </c>
      <c r="G31" s="52">
        <v>0.00992825</v>
      </c>
    </row>
    <row r="32" spans="1:7" ht="12.75">
      <c r="A32" t="s">
        <v>40</v>
      </c>
      <c r="B32" s="52">
        <v>0.006143721</v>
      </c>
      <c r="C32" s="52">
        <v>0.05820496</v>
      </c>
      <c r="D32" s="52">
        <v>-0.02407243</v>
      </c>
      <c r="E32" s="52">
        <v>0.0126305</v>
      </c>
      <c r="F32" s="52">
        <v>0.05541866</v>
      </c>
      <c r="G32" s="52">
        <v>0.01952979</v>
      </c>
    </row>
    <row r="33" spans="1:7" ht="12.75">
      <c r="A33" t="s">
        <v>41</v>
      </c>
      <c r="B33" s="52">
        <v>0.1562094</v>
      </c>
      <c r="C33" s="52">
        <v>0.08928927</v>
      </c>
      <c r="D33" s="52">
        <v>0.1144167</v>
      </c>
      <c r="E33" s="52">
        <v>0.1185247</v>
      </c>
      <c r="F33" s="52">
        <v>0.0998136</v>
      </c>
      <c r="G33" s="52">
        <v>0.1134746</v>
      </c>
    </row>
    <row r="34" spans="1:7" ht="12.75">
      <c r="A34" t="s">
        <v>42</v>
      </c>
      <c r="B34" s="52">
        <v>0.005074004</v>
      </c>
      <c r="C34" s="52">
        <v>-0.004008698</v>
      </c>
      <c r="D34" s="52">
        <v>0.001100581</v>
      </c>
      <c r="E34" s="52">
        <v>0.004540392</v>
      </c>
      <c r="F34" s="52">
        <v>-0.03503525</v>
      </c>
      <c r="G34" s="52">
        <v>-0.003538133</v>
      </c>
    </row>
    <row r="35" spans="1:7" ht="12.75">
      <c r="A35" t="s">
        <v>43</v>
      </c>
      <c r="B35" s="52">
        <v>-0.01121859</v>
      </c>
      <c r="C35" s="52">
        <v>-0.003090318</v>
      </c>
      <c r="D35" s="52">
        <v>0.0006487156</v>
      </c>
      <c r="E35" s="52">
        <v>0.006629207</v>
      </c>
      <c r="F35" s="52">
        <v>0.007526475</v>
      </c>
      <c r="G35" s="52">
        <v>0.0003844028</v>
      </c>
    </row>
    <row r="36" spans="1:6" ht="12.75">
      <c r="A36" t="s">
        <v>44</v>
      </c>
      <c r="B36" s="52">
        <v>22.07031</v>
      </c>
      <c r="C36" s="52">
        <v>22.07642</v>
      </c>
      <c r="D36" s="52">
        <v>22.08862</v>
      </c>
      <c r="E36" s="52">
        <v>22.09473</v>
      </c>
      <c r="F36" s="52">
        <v>22.10999</v>
      </c>
    </row>
    <row r="37" spans="1:6" ht="12.75">
      <c r="A37" t="s">
        <v>45</v>
      </c>
      <c r="B37" s="52">
        <v>-0.1968384</v>
      </c>
      <c r="C37" s="52">
        <v>-0.04221598</v>
      </c>
      <c r="D37" s="52">
        <v>0.03255208</v>
      </c>
      <c r="E37" s="52">
        <v>0.08443197</v>
      </c>
      <c r="F37" s="52">
        <v>0.1281738</v>
      </c>
    </row>
    <row r="38" spans="1:7" ht="12.75">
      <c r="A38" t="s">
        <v>55</v>
      </c>
      <c r="B38" s="52">
        <v>-5.870619E-05</v>
      </c>
      <c r="C38" s="52">
        <v>2.822414E-05</v>
      </c>
      <c r="D38" s="52">
        <v>0</v>
      </c>
      <c r="E38" s="52">
        <v>4.070202E-05</v>
      </c>
      <c r="F38" s="52">
        <v>-4.547503E-05</v>
      </c>
      <c r="G38" s="52">
        <v>0.0002541075</v>
      </c>
    </row>
    <row r="39" spans="1:7" ht="12.75">
      <c r="A39" t="s">
        <v>56</v>
      </c>
      <c r="B39" s="52">
        <v>0.0001869538</v>
      </c>
      <c r="C39" s="52">
        <v>-8.005859E-05</v>
      </c>
      <c r="D39" s="52">
        <v>-5.35519E-05</v>
      </c>
      <c r="E39" s="52">
        <v>0</v>
      </c>
      <c r="F39" s="52">
        <v>3.460544E-05</v>
      </c>
      <c r="G39" s="52">
        <v>0.001085454</v>
      </c>
    </row>
    <row r="40" spans="2:7" ht="12.75">
      <c r="B40" t="s">
        <v>46</v>
      </c>
      <c r="C40">
        <v>-0.003766</v>
      </c>
      <c r="D40" t="s">
        <v>47</v>
      </c>
      <c r="E40">
        <v>3.116954</v>
      </c>
      <c r="F40" t="s">
        <v>48</v>
      </c>
      <c r="G40">
        <v>55.213257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-5.8706197069232017E-05</v>
      </c>
      <c r="C50">
        <f>-0.017/(C7*C7+C22*C22)*(C21*C22+C6*C7)</f>
        <v>2.822413278905876E-05</v>
      </c>
      <c r="D50">
        <f>-0.017/(D7*D7+D22*D22)*(D21*D22+D6*D7)</f>
        <v>-8.469920797823323E-06</v>
      </c>
      <c r="E50">
        <f>-0.017/(E7*E7+E22*E22)*(E21*E22+E6*E7)</f>
        <v>4.070203108261522E-05</v>
      </c>
      <c r="F50">
        <f>-0.017/(F7*F7+F22*F22)*(F21*F22+F6*F7)</f>
        <v>-4.5475027296525325E-05</v>
      </c>
      <c r="G50">
        <f>(B50*B$4+C50*C$4+D50*D$4+E50*E$4+F50*F$4)/SUM(B$4:F$4)</f>
        <v>-2.2193622577364036E-08</v>
      </c>
    </row>
    <row r="51" spans="1:7" ht="12.75">
      <c r="A51" t="s">
        <v>59</v>
      </c>
      <c r="B51">
        <f>-0.017/(B7*B7+B22*B22)*(B21*B7-B6*B22)</f>
        <v>0.00018695378689746343</v>
      </c>
      <c r="C51">
        <f>-0.017/(C7*C7+C22*C22)*(C21*C7-C6*C22)</f>
        <v>-8.005859387482358E-05</v>
      </c>
      <c r="D51">
        <f>-0.017/(D7*D7+D22*D22)*(D21*D7-D6*D22)</f>
        <v>-5.35519007907083E-05</v>
      </c>
      <c r="E51">
        <f>-0.017/(E7*E7+E22*E22)*(E21*E7-E6*E22)</f>
        <v>1.7715203206971919E-06</v>
      </c>
      <c r="F51">
        <f>-0.017/(F7*F7+F22*F22)*(F21*F7-F6*F22)</f>
        <v>3.460544246927533E-05</v>
      </c>
      <c r="G51">
        <f>(B51*B$4+C51*C$4+D51*D$4+E51*E$4+F51*F$4)/SUM(B$4:F$4)</f>
        <v>1.1314597401667737E-08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10000.007146056842</v>
      </c>
      <c r="C62">
        <f>C7+(2/0.017)*(C8*C50-C23*C51)</f>
        <v>9999.992700976067</v>
      </c>
      <c r="D62">
        <f>D7+(2/0.017)*(D8*D50-D23*D51)</f>
        <v>10000.004926111298</v>
      </c>
      <c r="E62">
        <f>E7+(2/0.017)*(E8*E50-E23*E51)</f>
        <v>10000.001920406885</v>
      </c>
      <c r="F62">
        <f>F7+(2/0.017)*(F8*F50-F23*F51)</f>
        <v>9999.98915083403</v>
      </c>
    </row>
    <row r="63" spans="1:6" ht="12.75">
      <c r="A63" t="s">
        <v>67</v>
      </c>
      <c r="B63">
        <f>B8+(3/0.017)*(B9*B50-B24*B51)</f>
        <v>-0.6952512751177811</v>
      </c>
      <c r="C63">
        <f>C8+(3/0.017)*(C9*C50-C24*C51)</f>
        <v>-1.7993089092154706</v>
      </c>
      <c r="D63">
        <f>D8+(3/0.017)*(D9*D50-D24*D51)</f>
        <v>-0.3987451023652117</v>
      </c>
      <c r="E63">
        <f>E8+(3/0.017)*(E9*E50-E24*E51)</f>
        <v>0.5139131987563181</v>
      </c>
      <c r="F63">
        <f>F8+(3/0.017)*(F9*F50-F24*F51)</f>
        <v>-3.448431959445595</v>
      </c>
    </row>
    <row r="64" spans="1:6" ht="12.75">
      <c r="A64" t="s">
        <v>68</v>
      </c>
      <c r="B64">
        <f>B9+(4/0.017)*(B10*B50-B25*B51)</f>
        <v>0.5034283732106758</v>
      </c>
      <c r="C64">
        <f>C9+(4/0.017)*(C10*C50-C25*C51)</f>
        <v>1.2329122143566136</v>
      </c>
      <c r="D64">
        <f>D9+(4/0.017)*(D10*D50-D25*D51)</f>
        <v>-0.8609797241364446</v>
      </c>
      <c r="E64">
        <f>E9+(4/0.017)*(E10*E50-E25*E51)</f>
        <v>0.1265766579057346</v>
      </c>
      <c r="F64">
        <f>F9+(4/0.017)*(F10*F50-F25*F51)</f>
        <v>-1.1045266703614156</v>
      </c>
    </row>
    <row r="65" spans="1:6" ht="12.75">
      <c r="A65" t="s">
        <v>69</v>
      </c>
      <c r="B65">
        <f>B10+(5/0.017)*(B11*B50-B26*B51)</f>
        <v>0.49960627053097295</v>
      </c>
      <c r="C65">
        <f>C10+(5/0.017)*(C11*C50-C26*C51)</f>
        <v>1.2447413045780802</v>
      </c>
      <c r="D65">
        <f>D10+(5/0.017)*(D11*D50-D26*D51)</f>
        <v>-0.323452183760732</v>
      </c>
      <c r="E65">
        <f>E10+(5/0.017)*(E11*E50-E26*E51)</f>
        <v>-0.22838413332305305</v>
      </c>
      <c r="F65">
        <f>F10+(5/0.017)*(F11*F50-F26*F51)</f>
        <v>-1.0419738525955833</v>
      </c>
    </row>
    <row r="66" spans="1:6" ht="12.75">
      <c r="A66" t="s">
        <v>70</v>
      </c>
      <c r="B66">
        <f>B11+(6/0.017)*(B12*B50-B27*B51)</f>
        <v>2.9527082139106167</v>
      </c>
      <c r="C66">
        <f>C11+(6/0.017)*(C12*C50-C27*C51)</f>
        <v>1.924184509973519</v>
      </c>
      <c r="D66">
        <f>D11+(6/0.017)*(D12*D50-D27*D51)</f>
        <v>2.734156367583387</v>
      </c>
      <c r="E66">
        <f>E11+(6/0.017)*(E12*E50-E27*E51)</f>
        <v>1.5295550987581181</v>
      </c>
      <c r="F66">
        <f>F11+(6/0.017)*(F12*F50-F27*F51)</f>
        <v>14.223144361250299</v>
      </c>
    </row>
    <row r="67" spans="1:6" ht="12.75">
      <c r="A67" t="s">
        <v>71</v>
      </c>
      <c r="B67">
        <f>B12+(7/0.017)*(B13*B50-B28*B51)</f>
        <v>-0.024872171089138185</v>
      </c>
      <c r="C67">
        <f>C12+(7/0.017)*(C13*C50-C28*C51)</f>
        <v>-0.22915634014466962</v>
      </c>
      <c r="D67">
        <f>D12+(7/0.017)*(D13*D50-D28*D51)</f>
        <v>-0.23269947142193192</v>
      </c>
      <c r="E67">
        <f>E12+(7/0.017)*(E13*E50-E28*E51)</f>
        <v>-0.04210914818267799</v>
      </c>
      <c r="F67">
        <f>F12+(7/0.017)*(F13*F50-F28*F51)</f>
        <v>-0.25458245397667045</v>
      </c>
    </row>
    <row r="68" spans="1:6" ht="12.75">
      <c r="A68" t="s">
        <v>72</v>
      </c>
      <c r="B68">
        <f>B13+(8/0.017)*(B14*B50-B29*B51)</f>
        <v>-0.0078108622412628795</v>
      </c>
      <c r="C68">
        <f>C13+(8/0.017)*(C14*C50-C29*C51)</f>
        <v>0.02364791473500308</v>
      </c>
      <c r="D68">
        <f>D13+(8/0.017)*(D14*D50-D29*D51)</f>
        <v>-0.0325505453770401</v>
      </c>
      <c r="E68">
        <f>E13+(8/0.017)*(E14*E50-E29*E51)</f>
        <v>-0.09858199863722313</v>
      </c>
      <c r="F68">
        <f>F13+(8/0.017)*(F14*F50-F29*F51)</f>
        <v>0.010908220831186023</v>
      </c>
    </row>
    <row r="69" spans="1:6" ht="12.75">
      <c r="A69" t="s">
        <v>73</v>
      </c>
      <c r="B69">
        <f>B14+(9/0.017)*(B15*B50-B30*B51)</f>
        <v>0.06740193458303073</v>
      </c>
      <c r="C69">
        <f>C14+(9/0.017)*(C15*C50-C30*C51)</f>
        <v>0.0497852971655637</v>
      </c>
      <c r="D69">
        <f>D14+(9/0.017)*(D15*D50-D30*D51)</f>
        <v>-0.0258439189142078</v>
      </c>
      <c r="E69">
        <f>E14+(9/0.017)*(E15*E50-E30*E51)</f>
        <v>-0.06973463730291142</v>
      </c>
      <c r="F69">
        <f>F14+(9/0.017)*(F15*F50-F30*F51)</f>
        <v>0.0652790871981516</v>
      </c>
    </row>
    <row r="70" spans="1:6" ht="12.75">
      <c r="A70" t="s">
        <v>74</v>
      </c>
      <c r="B70">
        <f>B15+(10/0.017)*(B16*B50-B31*B51)</f>
        <v>-0.27476934824945903</v>
      </c>
      <c r="C70">
        <f>C15+(10/0.017)*(C16*C50-C31*C51)</f>
        <v>-0.04880657367034443</v>
      </c>
      <c r="D70">
        <f>D15+(10/0.017)*(D16*D50-D31*D51)</f>
        <v>0.015539882421798325</v>
      </c>
      <c r="E70">
        <f>E15+(10/0.017)*(E16*E50-E31*E51)</f>
        <v>-0.013662837488590202</v>
      </c>
      <c r="F70">
        <f>F15+(10/0.017)*(F16*F50-F31*F51)</f>
        <v>-0.29944701412594543</v>
      </c>
    </row>
    <row r="71" spans="1:6" ht="12.75">
      <c r="A71" t="s">
        <v>75</v>
      </c>
      <c r="B71">
        <f>B16+(11/0.017)*(B17*B50-B32*B51)</f>
        <v>-0.017687263539761456</v>
      </c>
      <c r="C71">
        <f>C16+(11/0.017)*(C17*C50-C32*C51)</f>
        <v>0.023828914059196304</v>
      </c>
      <c r="D71">
        <f>D16+(11/0.017)*(D17*D50-D32*D51)</f>
        <v>-0.016992350332677326</v>
      </c>
      <c r="E71">
        <f>E16+(11/0.017)*(E17*E50-E32*E51)</f>
        <v>0.003094151513121076</v>
      </c>
      <c r="F71">
        <f>F16+(11/0.017)*(F17*F50-F32*F51)</f>
        <v>-0.020032351834994265</v>
      </c>
    </row>
    <row r="72" spans="1:6" ht="12.75">
      <c r="A72" t="s">
        <v>76</v>
      </c>
      <c r="B72">
        <f>B17+(12/0.017)*(B18*B50-B33*B51)</f>
        <v>-0.04593207982329906</v>
      </c>
      <c r="C72">
        <f>C17+(12/0.017)*(C18*C50-C33*C51)</f>
        <v>-0.03002030312018864</v>
      </c>
      <c r="D72">
        <f>D17+(12/0.017)*(D18*D50-D33*D51)</f>
        <v>-0.04158639453410968</v>
      </c>
      <c r="E72">
        <f>E17+(12/0.017)*(E18*E50-E33*E51)</f>
        <v>-0.04792337244119931</v>
      </c>
      <c r="F72">
        <f>F17+(12/0.017)*(F18*F50-F33*F51)</f>
        <v>-0.05494425164324817</v>
      </c>
    </row>
    <row r="73" spans="1:6" ht="12.75">
      <c r="A73" t="s">
        <v>77</v>
      </c>
      <c r="B73">
        <f>B18+(13/0.017)*(B19*B50-B34*B51)</f>
        <v>0.04540566767049714</v>
      </c>
      <c r="C73">
        <f>C18+(13/0.017)*(C19*C50-C34*C51)</f>
        <v>0.01611956467424426</v>
      </c>
      <c r="D73">
        <f>D18+(13/0.017)*(D19*D50-D34*D51)</f>
        <v>0.04177288123677144</v>
      </c>
      <c r="E73">
        <f>E18+(13/0.017)*(E19*E50-E34*E51)</f>
        <v>0.04250167863722199</v>
      </c>
      <c r="F73">
        <f>F18+(13/0.017)*(F19*F50-F34*F51)</f>
        <v>-0.006578232811919802</v>
      </c>
    </row>
    <row r="74" spans="1:6" ht="12.75">
      <c r="A74" t="s">
        <v>78</v>
      </c>
      <c r="B74">
        <f>B19+(14/0.017)*(B20*B50-B35*B51)</f>
        <v>-0.2195445941510492</v>
      </c>
      <c r="C74">
        <f>C19+(14/0.017)*(C20*C50-C35*C51)</f>
        <v>-0.20491773327448595</v>
      </c>
      <c r="D74">
        <f>D19+(14/0.017)*(D20*D50-D35*D51)</f>
        <v>-0.21949184203454936</v>
      </c>
      <c r="E74">
        <f>E19+(14/0.017)*(E20*E50-E35*E51)</f>
        <v>-0.19824630195345735</v>
      </c>
      <c r="F74">
        <f>F19+(14/0.017)*(F20*F50-F35*F51)</f>
        <v>-0.1580342472958762</v>
      </c>
    </row>
    <row r="75" spans="1:6" ht="12.75">
      <c r="A75" t="s">
        <v>79</v>
      </c>
      <c r="B75" s="52">
        <f>B20</f>
        <v>-0.006432138</v>
      </c>
      <c r="C75" s="52">
        <f>C20</f>
        <v>0.003115433</v>
      </c>
      <c r="D75" s="52">
        <f>D20</f>
        <v>-0.00281691</v>
      </c>
      <c r="E75" s="52">
        <f>E20</f>
        <v>-0.00193711</v>
      </c>
      <c r="F75" s="52">
        <f>F20</f>
        <v>0.004572849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53.420584522668925</v>
      </c>
      <c r="C82">
        <f>C22+(2/0.017)*(C8*C51+C23*C50)</f>
        <v>40.999608621213724</v>
      </c>
      <c r="D82">
        <f>D22+(2/0.017)*(D8*D51+D23*D50)</f>
        <v>30.152251711174728</v>
      </c>
      <c r="E82">
        <f>E22+(2/0.017)*(E8*E51+E23*E50)</f>
        <v>-52.46739044360655</v>
      </c>
      <c r="F82">
        <f>F22+(2/0.017)*(F8*F51+F23*F50)</f>
        <v>-91.76723019552546</v>
      </c>
    </row>
    <row r="83" spans="1:6" ht="12.75">
      <c r="A83" t="s">
        <v>82</v>
      </c>
      <c r="B83">
        <f>B23+(3/0.017)*(B9*B51+B24*B50)</f>
        <v>-0.1793076772651533</v>
      </c>
      <c r="C83">
        <f>C23+(3/0.017)*(C9*C51+C24*C50)</f>
        <v>-0.10230905946114452</v>
      </c>
      <c r="D83">
        <f>D23+(3/0.017)*(D9*D51+D24*D50)</f>
        <v>0.7278351816739175</v>
      </c>
      <c r="E83">
        <f>E23+(3/0.017)*(E9*E51+E24*E50)</f>
        <v>2.600017755337428</v>
      </c>
      <c r="F83">
        <f>F23+(3/0.017)*(F9*F51+F24*F50)</f>
        <v>7.1398148525681915</v>
      </c>
    </row>
    <row r="84" spans="1:6" ht="12.75">
      <c r="A84" t="s">
        <v>83</v>
      </c>
      <c r="B84">
        <f>B24+(4/0.017)*(B10*B51+B25*B50)</f>
        <v>4.253104335349974</v>
      </c>
      <c r="C84">
        <f>C24+(4/0.017)*(C10*C51+C25*C50)</f>
        <v>5.347509516809872</v>
      </c>
      <c r="D84">
        <f>D24+(4/0.017)*(D10*D51+D25*D50)</f>
        <v>-0.36346821816196034</v>
      </c>
      <c r="E84">
        <f>E24+(4/0.017)*(E10*E51+E25*E50)</f>
        <v>1.9693125855328715</v>
      </c>
      <c r="F84">
        <f>F24+(4/0.017)*(F10*F51+F25*F50)</f>
        <v>3.8449787492837406</v>
      </c>
    </row>
    <row r="85" spans="1:6" ht="12.75">
      <c r="A85" t="s">
        <v>84</v>
      </c>
      <c r="B85">
        <f>B25+(5/0.017)*(B11*B51+B26*B50)</f>
        <v>-0.1986267603268056</v>
      </c>
      <c r="C85">
        <f>C25+(5/0.017)*(C11*C51+C26*C50)</f>
        <v>-0.25108420942358883</v>
      </c>
      <c r="D85">
        <f>D25+(5/0.017)*(D11*D51+D26*D50)</f>
        <v>-0.3260922411052794</v>
      </c>
      <c r="E85">
        <f>E25+(5/0.017)*(E11*E51+E26*E50)</f>
        <v>0.9989955232586649</v>
      </c>
      <c r="F85">
        <f>F25+(5/0.017)*(F11*F51+F26*F50)</f>
        <v>-1.1664313748015376</v>
      </c>
    </row>
    <row r="86" spans="1:6" ht="12.75">
      <c r="A86" t="s">
        <v>85</v>
      </c>
      <c r="B86">
        <f>B26+(6/0.017)*(B12*B51+B27*B50)</f>
        <v>0.7490123806493922</v>
      </c>
      <c r="C86">
        <f>C26+(6/0.017)*(C12*C51+C27*C50)</f>
        <v>0.3237061119756404</v>
      </c>
      <c r="D86">
        <f>D26+(6/0.017)*(D12*D51+D27*D50)</f>
        <v>0.9130757978645309</v>
      </c>
      <c r="E86">
        <f>E26+(6/0.017)*(E12*E51+E27*E50)</f>
        <v>0.2942765186053639</v>
      </c>
      <c r="F86">
        <f>F26+(6/0.017)*(F12*F51+F27*F50)</f>
        <v>1.0494663801560264</v>
      </c>
    </row>
    <row r="87" spans="1:6" ht="12.75">
      <c r="A87" t="s">
        <v>86</v>
      </c>
      <c r="B87">
        <f>B27+(7/0.017)*(B13*B51+B28*B50)</f>
        <v>0.32372364246191854</v>
      </c>
      <c r="C87">
        <f>C27+(7/0.017)*(C13*C51+C28*C50)</f>
        <v>0.08632979592871393</v>
      </c>
      <c r="D87">
        <f>D27+(7/0.017)*(D13*D51+D28*D50)</f>
        <v>0.23633504805172073</v>
      </c>
      <c r="E87">
        <f>E27+(7/0.017)*(E13*E51+E28*E50)</f>
        <v>0.2464493587158825</v>
      </c>
      <c r="F87">
        <f>F27+(7/0.017)*(F13*F51+F28*F50)</f>
        <v>0.84828538211321</v>
      </c>
    </row>
    <row r="88" spans="1:6" ht="12.75">
      <c r="A88" t="s">
        <v>87</v>
      </c>
      <c r="B88">
        <f>B28+(8/0.017)*(B14*B51+B29*B50)</f>
        <v>0.18360209897095814</v>
      </c>
      <c r="C88">
        <f>C28+(8/0.017)*(C14*C51+C29*C50)</f>
        <v>0.5375861588305185</v>
      </c>
      <c r="D88">
        <f>D28+(8/0.017)*(D14*D51+D29*D50)</f>
        <v>-0.3374604553262108</v>
      </c>
      <c r="E88">
        <f>E28+(8/0.017)*(E14*E51+E29*E50)</f>
        <v>0.08578836790640533</v>
      </c>
      <c r="F88">
        <f>F28+(8/0.017)*(F14*F51+F29*F50)</f>
        <v>0.6137410664257814</v>
      </c>
    </row>
    <row r="89" spans="1:6" ht="12.75">
      <c r="A89" t="s">
        <v>88</v>
      </c>
      <c r="B89">
        <f>B29+(9/0.017)*(B15*B51+B30*B50)</f>
        <v>0.03344261626945466</v>
      </c>
      <c r="C89">
        <f>C29+(9/0.017)*(C15*C51+C30*C50)</f>
        <v>-0.009354600604507709</v>
      </c>
      <c r="D89">
        <f>D29+(9/0.017)*(D15*D51+D30*D50)</f>
        <v>0.028336171729442288</v>
      </c>
      <c r="E89">
        <f>E29+(9/0.017)*(E15*E51+E30*E50)</f>
        <v>0.10702735926297421</v>
      </c>
      <c r="F89">
        <f>F29+(9/0.017)*(F15*F51+F30*F50)</f>
        <v>-0.07925225668501956</v>
      </c>
    </row>
    <row r="90" spans="1:6" ht="12.75">
      <c r="A90" t="s">
        <v>89</v>
      </c>
      <c r="B90">
        <f>B30+(10/0.017)*(B16*B51+B31*B50)</f>
        <v>0.15298680333112552</v>
      </c>
      <c r="C90">
        <f>C30+(10/0.017)*(C16*C51+C31*C50)</f>
        <v>0.12561891499555378</v>
      </c>
      <c r="D90">
        <f>D30+(10/0.017)*(D16*D51+D31*D50)</f>
        <v>0.1529711106057253</v>
      </c>
      <c r="E90">
        <f>E30+(10/0.017)*(E16*E51+E31*E50)</f>
        <v>0.02079250658805769</v>
      </c>
      <c r="F90">
        <f>F30+(10/0.017)*(F16*F51+F31*F50)</f>
        <v>0.20700988310506083</v>
      </c>
    </row>
    <row r="91" spans="1:6" ht="12.75">
      <c r="A91" t="s">
        <v>90</v>
      </c>
      <c r="B91">
        <f>B31+(11/0.017)*(B17*B51+B32*B50)</f>
        <v>0.016464024508109684</v>
      </c>
      <c r="C91">
        <f>C31+(11/0.017)*(C17*C51+C32*C50)</f>
        <v>-0.010602038780146372</v>
      </c>
      <c r="D91">
        <f>D31+(11/0.017)*(D17*D51+D32*D50)</f>
        <v>0.001027198632219015</v>
      </c>
      <c r="E91">
        <f>E31+(11/0.017)*(E17*E51+E32*E50)</f>
        <v>0.010508247854247947</v>
      </c>
      <c r="F91">
        <f>F31+(11/0.017)*(F17*F51+F32*F50)</f>
        <v>0.0575317466724338</v>
      </c>
    </row>
    <row r="92" spans="1:6" ht="12.75">
      <c r="A92" t="s">
        <v>91</v>
      </c>
      <c r="B92">
        <f>B32+(12/0.017)*(B18*B51+B33*B50)</f>
        <v>0.004445504819975358</v>
      </c>
      <c r="C92">
        <f>C32+(12/0.017)*(C18*C51+C33*C50)</f>
        <v>0.0588092664076123</v>
      </c>
      <c r="D92">
        <f>D32+(12/0.017)*(D18*D51+D33*D50)</f>
        <v>-0.026280116071129515</v>
      </c>
      <c r="E92">
        <f>E32+(12/0.017)*(E18*E51+E33*E50)</f>
        <v>0.016096683369621185</v>
      </c>
      <c r="F92">
        <f>F32+(12/0.017)*(F18*F51+F33*F50)</f>
        <v>0.05189738859116817</v>
      </c>
    </row>
    <row r="93" spans="1:6" ht="12.75">
      <c r="A93" t="s">
        <v>92</v>
      </c>
      <c r="B93">
        <f>B33+(13/0.017)*(B19*B51+B34*B50)</f>
        <v>0.12430310307933734</v>
      </c>
      <c r="C93">
        <f>C33+(13/0.017)*(C19*C51+C34*C50)</f>
        <v>0.10174003468543008</v>
      </c>
      <c r="D93">
        <f>D33+(13/0.017)*(D19*D51+D34*D50)</f>
        <v>0.12340005774537927</v>
      </c>
      <c r="E93">
        <f>E33+(13/0.017)*(E19*E51+E34*E50)</f>
        <v>0.11839755845741552</v>
      </c>
      <c r="F93">
        <f>F33+(13/0.017)*(F19*F51+F34*F50)</f>
        <v>0.09686010159344997</v>
      </c>
    </row>
    <row r="94" spans="1:6" ht="12.75">
      <c r="A94" t="s">
        <v>93</v>
      </c>
      <c r="B94">
        <f>B34+(14/0.017)*(B20*B51+B35*B50)</f>
        <v>0.004626076634002691</v>
      </c>
      <c r="C94">
        <f>C34+(14/0.017)*(C20*C51+C35*C50)</f>
        <v>-0.004285929896021823</v>
      </c>
      <c r="D94">
        <f>D34+(14/0.017)*(D20*D51+D35*D50)</f>
        <v>0.0012202862006739166</v>
      </c>
      <c r="E94">
        <f>E34+(14/0.017)*(E20*E51+E35*E50)</f>
        <v>0.0047597724608789</v>
      </c>
      <c r="F94">
        <f>F34+(14/0.017)*(F20*F51+F35*F50)</f>
        <v>-0.03518679686489059</v>
      </c>
    </row>
    <row r="95" spans="1:6" ht="12.75">
      <c r="A95" t="s">
        <v>94</v>
      </c>
      <c r="B95" s="52">
        <f>B35</f>
        <v>-0.01121859</v>
      </c>
      <c r="C95" s="52">
        <f>C35</f>
        <v>-0.003090318</v>
      </c>
      <c r="D95" s="52">
        <f>D35</f>
        <v>0.0006487156</v>
      </c>
      <c r="E95" s="52">
        <f>E35</f>
        <v>0.006629207</v>
      </c>
      <c r="F95" s="52">
        <f>F35</f>
        <v>0.007526475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-0.695250778287623</v>
      </c>
      <c r="C103">
        <f>C63*10000/C62</f>
        <v>-1.7993102225363085</v>
      </c>
      <c r="D103">
        <f>D63*10000/D62</f>
        <v>-0.3987449059390331</v>
      </c>
      <c r="E103">
        <f>E63*10000/E62</f>
        <v>0.5139131000640926</v>
      </c>
      <c r="F103">
        <f>F63*10000/F62</f>
        <v>-3.448435700710721</v>
      </c>
      <c r="G103">
        <f>AVERAGE(C103:E103)</f>
        <v>-0.561380676137083</v>
      </c>
      <c r="H103">
        <f>STDEV(C103:E103)</f>
        <v>1.165155925344992</v>
      </c>
      <c r="I103">
        <f>(B103*B4+C103*C4+D103*D4+E103*E4+F103*F4)/SUM(B4:F4)</f>
        <v>-0.9653960458272789</v>
      </c>
      <c r="K103">
        <f>(LN(H103)+LN(H123))/2-LN(K114*K115^3)</f>
        <v>-3.6395463458254063</v>
      </c>
    </row>
    <row r="104" spans="1:11" ht="12.75">
      <c r="A104" t="s">
        <v>68</v>
      </c>
      <c r="B104">
        <f>B64*10000/B62</f>
        <v>0.5034280134581558</v>
      </c>
      <c r="C104">
        <f>C64*10000/C62</f>
        <v>1.2329131142628464</v>
      </c>
      <c r="D104">
        <f>D64*10000/D62</f>
        <v>-0.8609793000084588</v>
      </c>
      <c r="E104">
        <f>E64*10000/E62</f>
        <v>0.12657663359787075</v>
      </c>
      <c r="F104">
        <f>F64*10000/F62</f>
        <v>-1.1045278686820321</v>
      </c>
      <c r="G104">
        <f>AVERAGE(C104:E104)</f>
        <v>0.16617014928408613</v>
      </c>
      <c r="H104">
        <f>STDEV(C104:E104)</f>
        <v>1.0475075634567155</v>
      </c>
      <c r="I104">
        <f>(B104*B4+C104*C4+D104*D4+E104*E4+F104*F4)/SUM(B4:F4)</f>
        <v>0.04587338156114176</v>
      </c>
      <c r="K104">
        <f>(LN(H104)+LN(H124))/2-LN(K114*K115^4)</f>
        <v>-2.736632095511605</v>
      </c>
    </row>
    <row r="105" spans="1:11" ht="12.75">
      <c r="A105" t="s">
        <v>69</v>
      </c>
      <c r="B105">
        <f>B65*10000/B62</f>
        <v>0.4996059135097473</v>
      </c>
      <c r="C105">
        <f>C65*10000/C62</f>
        <v>1.2447422131184007</v>
      </c>
      <c r="D105">
        <f>D65*10000/D62</f>
        <v>-0.3234520244246648</v>
      </c>
      <c r="E105">
        <f>E65*10000/E62</f>
        <v>-0.22838408946401526</v>
      </c>
      <c r="F105">
        <f>F65*10000/F62</f>
        <v>-1.0419749830515361</v>
      </c>
      <c r="G105">
        <f>AVERAGE(C105:E105)</f>
        <v>0.23096869974324022</v>
      </c>
      <c r="H105">
        <f>STDEV(C105:E105)</f>
        <v>0.8792394613415524</v>
      </c>
      <c r="I105">
        <f>(B105*B4+C105*C4+D105*D4+E105*E4+F105*F4)/SUM(B4:F4)</f>
        <v>0.10030791584200015</v>
      </c>
      <c r="K105">
        <f>(LN(H105)+LN(H125))/2-LN(K114*K115^5)</f>
        <v>-2.9079077548667236</v>
      </c>
    </row>
    <row r="106" spans="1:11" ht="12.75">
      <c r="A106" t="s">
        <v>70</v>
      </c>
      <c r="B106">
        <f>B66*10000/B62</f>
        <v>2.9527061038900513</v>
      </c>
      <c r="C106">
        <f>C66*10000/C62</f>
        <v>1.924185914441423</v>
      </c>
      <c r="D106">
        <f>D66*10000/D62</f>
        <v>2.7341550207081933</v>
      </c>
      <c r="E106">
        <f>E66*10000/E62</f>
        <v>1.52955480502136</v>
      </c>
      <c r="F106">
        <f>F66*10000/F62</f>
        <v>14.223159792192419</v>
      </c>
      <c r="G106">
        <f>AVERAGE(C106:E106)</f>
        <v>2.0626319133903253</v>
      </c>
      <c r="H106">
        <f>STDEV(C106:E106)</f>
        <v>0.6141179779789154</v>
      </c>
      <c r="I106">
        <f>(B106*B4+C106*C4+D106*D4+E106*E4+F106*F4)/SUM(B4:F4)</f>
        <v>3.8120199526891736</v>
      </c>
      <c r="K106">
        <f>(LN(H106)+LN(H126))/2-LN(K114*K115^6)</f>
        <v>-2.874625543125778</v>
      </c>
    </row>
    <row r="107" spans="1:11" ht="12.75">
      <c r="A107" t="s">
        <v>71</v>
      </c>
      <c r="B107">
        <f>B67*10000/B62</f>
        <v>-0.02487215331535605</v>
      </c>
      <c r="C107">
        <f>C67*10000/C62</f>
        <v>-0.22915650740655283</v>
      </c>
      <c r="D107">
        <f>D67*10000/D62</f>
        <v>-0.23269935679163886</v>
      </c>
      <c r="E107">
        <f>E67*10000/E62</f>
        <v>-0.04210914009600973</v>
      </c>
      <c r="F107">
        <f>F67*10000/F62</f>
        <v>-0.2545827301776998</v>
      </c>
      <c r="G107">
        <f>AVERAGE(C107:E107)</f>
        <v>-0.16798833476473382</v>
      </c>
      <c r="H107">
        <f>STDEV(C107:E107)</f>
        <v>0.1090289717610702</v>
      </c>
      <c r="I107">
        <f>(B107*B4+C107*C4+D107*D4+E107*E4+F107*F4)/SUM(B4:F4)</f>
        <v>-0.15874986514086567</v>
      </c>
      <c r="K107">
        <f>(LN(H107)+LN(H127))/2-LN(K114*K115^7)</f>
        <v>-3.827190740859005</v>
      </c>
    </row>
    <row r="108" spans="1:9" ht="12.75">
      <c r="A108" t="s">
        <v>72</v>
      </c>
      <c r="B108">
        <f>B68*10000/B62</f>
        <v>-0.007810856659580312</v>
      </c>
      <c r="C108">
        <f>C68*10000/C62</f>
        <v>0.02364793199568524</v>
      </c>
      <c r="D108">
        <f>D68*10000/D62</f>
        <v>-0.03255052934228707</v>
      </c>
      <c r="E108">
        <f>E68*10000/E62</f>
        <v>-0.09858197970547188</v>
      </c>
      <c r="F108">
        <f>F68*10000/F62</f>
        <v>0.010908232665708686</v>
      </c>
      <c r="G108">
        <f>AVERAGE(C108:E108)</f>
        <v>-0.035828192350691235</v>
      </c>
      <c r="H108">
        <f>STDEV(C108:E108)</f>
        <v>0.06118083960453356</v>
      </c>
      <c r="I108">
        <f>(B108*B4+C108*C4+D108*D4+E108*E4+F108*F4)/SUM(B4:F4)</f>
        <v>-0.025545870151744914</v>
      </c>
    </row>
    <row r="109" spans="1:9" ht="12.75">
      <c r="A109" t="s">
        <v>73</v>
      </c>
      <c r="B109">
        <f>B69*10000/B62</f>
        <v>0.06740188641725957</v>
      </c>
      <c r="C109">
        <f>C69*10000/C62</f>
        <v>0.04978533350399778</v>
      </c>
      <c r="D109">
        <f>D69*10000/D62</f>
        <v>-0.02584390618321198</v>
      </c>
      <c r="E109">
        <f>E69*10000/E62</f>
        <v>-0.06973462391102622</v>
      </c>
      <c r="F109">
        <f>F69*10000/F62</f>
        <v>0.06527915802059359</v>
      </c>
      <c r="G109">
        <f>AVERAGE(C109:E109)</f>
        <v>-0.015264398863413473</v>
      </c>
      <c r="H109">
        <f>STDEV(C109:E109)</f>
        <v>0.06045824622389853</v>
      </c>
      <c r="I109">
        <f>(B109*B4+C109*C4+D109*D4+E109*E4+F109*F4)/SUM(B4:F4)</f>
        <v>0.00745046927327433</v>
      </c>
    </row>
    <row r="110" spans="1:11" ht="12.75">
      <c r="A110" t="s">
        <v>74</v>
      </c>
      <c r="B110">
        <f>B70*10000/B62</f>
        <v>-0.2747691518978612</v>
      </c>
      <c r="C110">
        <f>C70*10000/C62</f>
        <v>-0.04880660929440537</v>
      </c>
      <c r="D110">
        <f>D70*10000/D62</f>
        <v>0.01553987476668306</v>
      </c>
      <c r="E110">
        <f>E70*10000/E62</f>
        <v>-0.013662834864769987</v>
      </c>
      <c r="F110">
        <f>F70*10000/F62</f>
        <v>-0.29944733900133347</v>
      </c>
      <c r="G110">
        <f>AVERAGE(C110:E110)</f>
        <v>-0.01564318979749743</v>
      </c>
      <c r="H110">
        <f>STDEV(C110:E110)</f>
        <v>0.03221892079199209</v>
      </c>
      <c r="I110">
        <f>(B110*B4+C110*C4+D110*D4+E110*E4+F110*F4)/SUM(B4:F4)</f>
        <v>-0.09104179683891116</v>
      </c>
      <c r="K110">
        <f>EXP(AVERAGE(K103:K107))</f>
        <v>0.04087729534803734</v>
      </c>
    </row>
    <row r="111" spans="1:9" ht="12.75">
      <c r="A111" t="s">
        <v>75</v>
      </c>
      <c r="B111">
        <f>B71*10000/B62</f>
        <v>-0.017687250900351427</v>
      </c>
      <c r="C111">
        <f>C71*10000/C62</f>
        <v>0.0238289314519904</v>
      </c>
      <c r="D111">
        <f>D71*10000/D62</f>
        <v>-0.016992341962060554</v>
      </c>
      <c r="E111">
        <f>E71*10000/E62</f>
        <v>0.0030941509189182028</v>
      </c>
      <c r="F111">
        <f>F71*10000/F62</f>
        <v>-0.020032373568448825</v>
      </c>
      <c r="G111">
        <f>AVERAGE(C111:E111)</f>
        <v>0.00331024680294935</v>
      </c>
      <c r="H111">
        <f>STDEV(C111:E111)</f>
        <v>0.020411494650306655</v>
      </c>
      <c r="I111">
        <f>(B111*B4+C111*C4+D111*D4+E111*E4+F111*F4)/SUM(B4:F4)</f>
        <v>-0.002842612076280713</v>
      </c>
    </row>
    <row r="112" spans="1:9" ht="12.75">
      <c r="A112" t="s">
        <v>76</v>
      </c>
      <c r="B112">
        <f>B72*10000/B62</f>
        <v>-0.04593204699999719</v>
      </c>
      <c r="C112">
        <f>C72*10000/C62</f>
        <v>-0.03002032503209573</v>
      </c>
      <c r="D112">
        <f>D72*10000/D62</f>
        <v>-0.041586374048198975</v>
      </c>
      <c r="E112">
        <f>E72*10000/E62</f>
        <v>-0.047923363237963645</v>
      </c>
      <c r="F112">
        <f>F72*10000/F62</f>
        <v>-0.054944311253243366</v>
      </c>
      <c r="G112">
        <f>AVERAGE(C112:E112)</f>
        <v>-0.03984335410608612</v>
      </c>
      <c r="H112">
        <f>STDEV(C112:E112)</f>
        <v>0.00907790081126378</v>
      </c>
      <c r="I112">
        <f>(B112*B4+C112*C4+D112*D4+E112*E4+F112*F4)/SUM(B4:F4)</f>
        <v>-0.04273939367785868</v>
      </c>
    </row>
    <row r="113" spans="1:9" ht="12.75">
      <c r="A113" t="s">
        <v>77</v>
      </c>
      <c r="B113">
        <f>B73*10000/B62</f>
        <v>0.04540563522337211</v>
      </c>
      <c r="C113">
        <f>C73*10000/C62</f>
        <v>0.016119576439961685</v>
      </c>
      <c r="D113">
        <f>D73*10000/D62</f>
        <v>0.04177286065899535</v>
      </c>
      <c r="E113">
        <f>E73*10000/E62</f>
        <v>0.042501670475171935</v>
      </c>
      <c r="F113">
        <f>F73*10000/F62</f>
        <v>-0.006578239948761502</v>
      </c>
      <c r="G113">
        <f>AVERAGE(C113:E113)</f>
        <v>0.03346470252470966</v>
      </c>
      <c r="H113">
        <f>STDEV(C113:E113)</f>
        <v>0.015025739253324347</v>
      </c>
      <c r="I113">
        <f>(B113*B4+C113*C4+D113*D4+E113*E4+F113*F4)/SUM(B4:F4)</f>
        <v>0.029860371161858964</v>
      </c>
    </row>
    <row r="114" spans="1:11" ht="12.75">
      <c r="A114" t="s">
        <v>78</v>
      </c>
      <c r="B114">
        <f>B74*10000/B62</f>
        <v>-0.2195444372633464</v>
      </c>
      <c r="C114">
        <f>C74*10000/C62</f>
        <v>-0.20491788284453907</v>
      </c>
      <c r="D114">
        <f>D74*10000/D62</f>
        <v>-0.2194917339104783</v>
      </c>
      <c r="E114">
        <f>E74*10000/E62</f>
        <v>-0.19824626388210834</v>
      </c>
      <c r="F114">
        <f>F74*10000/F62</f>
        <v>-0.15803441875004</v>
      </c>
      <c r="G114">
        <f>AVERAGE(C114:E114)</f>
        <v>-0.20755196021237524</v>
      </c>
      <c r="H114">
        <f>STDEV(C114:E114)</f>
        <v>0.01086491011773227</v>
      </c>
      <c r="I114">
        <f>(B114*B4+C114*C4+D114*D4+E114*E4+F114*F4)/SUM(B4:F4)</f>
        <v>-0.20268974227927294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-0.006432133403560907</v>
      </c>
      <c r="C115">
        <f>C75*10000/C62</f>
        <v>0.0031154352739636627</v>
      </c>
      <c r="D115">
        <f>D75*10000/D62</f>
        <v>-0.002816908612359466</v>
      </c>
      <c r="E115">
        <f>E75*10000/E62</f>
        <v>-0.0019371096279961332</v>
      </c>
      <c r="F115">
        <f>F75*10000/F62</f>
        <v>0.004572853961165159</v>
      </c>
      <c r="G115">
        <f>AVERAGE(C115:E115)</f>
        <v>-0.0005461943221306455</v>
      </c>
      <c r="H115">
        <f>STDEV(C115:E115)</f>
        <v>0.0032014309359202193</v>
      </c>
      <c r="I115">
        <f>(B115*B4+C115*C4+D115*D4+E115*E4+F115*F4)/SUM(B4:F4)</f>
        <v>-0.0007174596471544681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53.420546348042855</v>
      </c>
      <c r="C122">
        <f>C82*10000/C62</f>
        <v>40.99963854694803</v>
      </c>
      <c r="D122">
        <f>D82*10000/D62</f>
        <v>30.152236857847264</v>
      </c>
      <c r="E122">
        <f>E82*10000/E62</f>
        <v>-52.4673803677347</v>
      </c>
      <c r="F122">
        <f>F82*10000/F62</f>
        <v>-91.76732975542457</v>
      </c>
      <c r="G122">
        <f>AVERAGE(C122:E122)</f>
        <v>6.228165012353531</v>
      </c>
      <c r="H122">
        <f>STDEV(C122:E122)</f>
        <v>51.12036596553935</v>
      </c>
      <c r="I122">
        <f>(B122*B4+C122*C4+D122*D4+E122*E4+F122*F4)/SUM(B4:F4)</f>
        <v>0.002463230826665922</v>
      </c>
    </row>
    <row r="123" spans="1:9" ht="12.75">
      <c r="A123" t="s">
        <v>82</v>
      </c>
      <c r="B123">
        <f>B83*10000/B62</f>
        <v>-0.17930754913095945</v>
      </c>
      <c r="C123">
        <f>C83*10000/C62</f>
        <v>-0.1023091341368264</v>
      </c>
      <c r="D123">
        <f>D83*10000/D62</f>
        <v>0.727834823134383</v>
      </c>
      <c r="E123">
        <f>E83*10000/E62</f>
        <v>2.600017256028324</v>
      </c>
      <c r="F123">
        <f>F83*10000/F62</f>
        <v>7.139822598680229</v>
      </c>
      <c r="G123">
        <f>AVERAGE(C123:E123)</f>
        <v>1.0751809816752935</v>
      </c>
      <c r="H123">
        <f>STDEV(C123:E123)</f>
        <v>1.3842431127282517</v>
      </c>
      <c r="I123">
        <f>(B123*B4+C123*C4+D123*D4+E123*E4+F123*F4)/SUM(B4:F4)</f>
        <v>1.7016596972117626</v>
      </c>
    </row>
    <row r="124" spans="1:9" ht="12.75">
      <c r="A124" t="s">
        <v>83</v>
      </c>
      <c r="B124">
        <f>B84*10000/B62</f>
        <v>4.253101296059612</v>
      </c>
      <c r="C124">
        <f>C84*10000/C62</f>
        <v>5.3475134199727155</v>
      </c>
      <c r="D124">
        <f>D84*10000/D62</f>
        <v>-0.36346803911355896</v>
      </c>
      <c r="E124">
        <f>E84*10000/E62</f>
        <v>1.9693122073447993</v>
      </c>
      <c r="F124">
        <f>F84*10000/F62</f>
        <v>3.8449829207695267</v>
      </c>
      <c r="G124">
        <f>AVERAGE(C124:E124)</f>
        <v>2.317785862734652</v>
      </c>
      <c r="H124">
        <f>STDEV(C124:E124)</f>
        <v>2.8713938641158876</v>
      </c>
      <c r="I124">
        <f>(B124*B4+C124*C4+D124*D4+E124*E4+F124*F4)/SUM(B4:F4)</f>
        <v>2.802234863450208</v>
      </c>
    </row>
    <row r="125" spans="1:9" ht="12.75">
      <c r="A125" t="s">
        <v>84</v>
      </c>
      <c r="B125">
        <f>B85*10000/B62</f>
        <v>-0.19862661838709508</v>
      </c>
      <c r="C125">
        <f>C85*10000/C62</f>
        <v>-0.251084392690688</v>
      </c>
      <c r="D125">
        <f>D85*10000/D62</f>
        <v>-0.3260920804686912</v>
      </c>
      <c r="E125">
        <f>E85*10000/E62</f>
        <v>0.9989953314109138</v>
      </c>
      <c r="F125">
        <f>F85*10000/F62</f>
        <v>-1.1664326402836684</v>
      </c>
      <c r="G125">
        <f>AVERAGE(C125:E125)</f>
        <v>0.14060628608384487</v>
      </c>
      <c r="H125">
        <f>STDEV(C125:E125)</f>
        <v>0.7443321524424349</v>
      </c>
      <c r="I125">
        <f>(B125*B4+C125*C4+D125*D4+E125*E4+F125*F4)/SUM(B4:F4)</f>
        <v>-0.0825885343280567</v>
      </c>
    </row>
    <row r="126" spans="1:9" ht="12.75">
      <c r="A126" t="s">
        <v>85</v>
      </c>
      <c r="B126">
        <f>B86*10000/B62</f>
        <v>0.7490118454012701</v>
      </c>
      <c r="C126">
        <f>C86*10000/C62</f>
        <v>0.32370634824967875</v>
      </c>
      <c r="D126">
        <f>D86*10000/D62</f>
        <v>0.913075348073452</v>
      </c>
      <c r="E126">
        <f>E86*10000/E62</f>
        <v>0.2942764620923095</v>
      </c>
      <c r="F126">
        <f>F86*10000/F62</f>
        <v>1.0494675187407556</v>
      </c>
      <c r="G126">
        <f>AVERAGE(C126:E126)</f>
        <v>0.5103527194718135</v>
      </c>
      <c r="H126">
        <f>STDEV(C126:E126)</f>
        <v>0.3490783096107074</v>
      </c>
      <c r="I126">
        <f>(B126*B4+C126*C4+D126*D4+E126*E4+F126*F4)/SUM(B4:F4)</f>
        <v>0.6167224709323295</v>
      </c>
    </row>
    <row r="127" spans="1:9" ht="12.75">
      <c r="A127" t="s">
        <v>86</v>
      </c>
      <c r="B127">
        <f>B87*10000/B62</f>
        <v>0.3237234111273289</v>
      </c>
      <c r="C127">
        <f>C87*10000/C62</f>
        <v>0.08632985894108458</v>
      </c>
      <c r="D127">
        <f>D87*10000/D62</f>
        <v>0.23633493163050306</v>
      </c>
      <c r="E127">
        <f>E87*10000/E62</f>
        <v>0.24644931138758705</v>
      </c>
      <c r="F127">
        <f>F87*10000/F62</f>
        <v>0.8482863024330987</v>
      </c>
      <c r="G127">
        <f>AVERAGE(C127:E127)</f>
        <v>0.18970470065305822</v>
      </c>
      <c r="H127">
        <f>STDEV(C127:E127)</f>
        <v>0.08966796302860536</v>
      </c>
      <c r="I127">
        <f>(B127*B4+C127*C4+D127*D4+E127*E4+F127*F4)/SUM(B4:F4)</f>
        <v>0.2969005562075026</v>
      </c>
    </row>
    <row r="128" spans="1:9" ht="12.75">
      <c r="A128" t="s">
        <v>87</v>
      </c>
      <c r="B128">
        <f>B88*10000/B62</f>
        <v>0.18360196776794835</v>
      </c>
      <c r="C128">
        <f>C88*10000/C62</f>
        <v>0.5375865512162289</v>
      </c>
      <c r="D128">
        <f>D88*10000/D62</f>
        <v>-0.33746028908951653</v>
      </c>
      <c r="E128">
        <f>E88*10000/E62</f>
        <v>0.08578835143155127</v>
      </c>
      <c r="F128">
        <f>F88*10000/F62</f>
        <v>0.6137417322843731</v>
      </c>
      <c r="G128">
        <f>AVERAGE(C128:E128)</f>
        <v>0.09530487118608788</v>
      </c>
      <c r="H128">
        <f>STDEV(C128:E128)</f>
        <v>0.4376010355260212</v>
      </c>
      <c r="I128">
        <f>(B128*B4+C128*C4+D128*D4+E128*E4+F128*F4)/SUM(B4:F4)</f>
        <v>0.17724815716876888</v>
      </c>
    </row>
    <row r="129" spans="1:9" ht="12.75">
      <c r="A129" t="s">
        <v>88</v>
      </c>
      <c r="B129">
        <f>B89*10000/B62</f>
        <v>0.03344259237118806</v>
      </c>
      <c r="C129">
        <f>C89*10000/C62</f>
        <v>-0.009354607432458063</v>
      </c>
      <c r="D129">
        <f>D89*10000/D62</f>
        <v>0.028336157770735594</v>
      </c>
      <c r="E129">
        <f>E89*10000/E62</f>
        <v>0.1070273387093704</v>
      </c>
      <c r="F129">
        <f>F89*10000/F62</f>
        <v>-0.07925234266720148</v>
      </c>
      <c r="G129">
        <f>AVERAGE(C129:E129)</f>
        <v>0.04200296301588264</v>
      </c>
      <c r="H129">
        <f>STDEV(C129:E129)</f>
        <v>0.05938245128947144</v>
      </c>
      <c r="I129">
        <f>(B129*B4+C129*C4+D129*D4+E129*E4+F129*F4)/SUM(B4:F4)</f>
        <v>0.024613591183987094</v>
      </c>
    </row>
    <row r="130" spans="1:9" ht="12.75">
      <c r="A130" t="s">
        <v>89</v>
      </c>
      <c r="B130">
        <f>B90*10000/B62</f>
        <v>0.15298669400596437</v>
      </c>
      <c r="C130">
        <f>C90*10000/C62</f>
        <v>0.1256190066851674</v>
      </c>
      <c r="D130">
        <f>D90*10000/D62</f>
        <v>0.15297103525049077</v>
      </c>
      <c r="E130">
        <f>E90*10000/E62</f>
        <v>0.020792502595051176</v>
      </c>
      <c r="F130">
        <f>F90*10000/F62</f>
        <v>0.2070101076937624</v>
      </c>
      <c r="G130">
        <f>AVERAGE(C130:E130)</f>
        <v>0.09979418151023645</v>
      </c>
      <c r="H130">
        <f>STDEV(C130:E130)</f>
        <v>0.06977092747142674</v>
      </c>
      <c r="I130">
        <f>(B130*B4+C130*C4+D130*D4+E130*E4+F130*F4)/SUM(B4:F4)</f>
        <v>0.12177802387121935</v>
      </c>
    </row>
    <row r="131" spans="1:9" ht="12.75">
      <c r="A131" t="s">
        <v>90</v>
      </c>
      <c r="B131">
        <f>B91*10000/B62</f>
        <v>0.01646401274283259</v>
      </c>
      <c r="C131">
        <f>C91*10000/C62</f>
        <v>-0.010602046518605501</v>
      </c>
      <c r="D131">
        <f>D91*10000/D62</f>
        <v>0.0010271981262097855</v>
      </c>
      <c r="E131">
        <f>E91*10000/E62</f>
        <v>0.010508245836237181</v>
      </c>
      <c r="F131">
        <f>F91*10000/F62</f>
        <v>0.05753180908964834</v>
      </c>
      <c r="G131">
        <f>AVERAGE(C131:E131)</f>
        <v>0.0003111324812804887</v>
      </c>
      <c r="H131">
        <f>STDEV(C131:E131)</f>
        <v>0.010573347309750984</v>
      </c>
      <c r="I131">
        <f>(B131*B4+C131*C4+D131*D4+E131*E4+F131*F4)/SUM(B4:F4)</f>
        <v>0.010279724003843325</v>
      </c>
    </row>
    <row r="132" spans="1:9" ht="12.75">
      <c r="A132" t="s">
        <v>91</v>
      </c>
      <c r="B132">
        <f>B92*10000/B62</f>
        <v>0.004445501643194615</v>
      </c>
      <c r="C132">
        <f>C92*10000/C62</f>
        <v>0.05880930933266793</v>
      </c>
      <c r="D132">
        <f>D92*10000/D62</f>
        <v>-0.026280103125258223</v>
      </c>
      <c r="E132">
        <f>E92*10000/E62</f>
        <v>0.01609668027840362</v>
      </c>
      <c r="F132">
        <f>F92*10000/F62</f>
        <v>0.05189744489556748</v>
      </c>
      <c r="G132">
        <f>AVERAGE(C132:E132)</f>
        <v>0.01620862882860444</v>
      </c>
      <c r="H132">
        <f>STDEV(C132:E132)</f>
        <v>0.04254481669330811</v>
      </c>
      <c r="I132">
        <f>(B132*B4+C132*C4+D132*D4+E132*E4+F132*F4)/SUM(B4:F4)</f>
        <v>0.019264034806093386</v>
      </c>
    </row>
    <row r="133" spans="1:9" ht="12.75">
      <c r="A133" t="s">
        <v>92</v>
      </c>
      <c r="B133">
        <f>B93*10000/B62</f>
        <v>0.1243030142516968</v>
      </c>
      <c r="C133">
        <f>C93*10000/C62</f>
        <v>0.10174010894577909</v>
      </c>
      <c r="D133">
        <f>D93*10000/D62</f>
        <v>0.12339999695716734</v>
      </c>
      <c r="E133">
        <f>E93*10000/E62</f>
        <v>0.11839753572027124</v>
      </c>
      <c r="F133">
        <f>F93*10000/F62</f>
        <v>0.0968602066786958</v>
      </c>
      <c r="G133">
        <f>AVERAGE(C133:E133)</f>
        <v>0.11451254720773922</v>
      </c>
      <c r="H133">
        <f>STDEV(C133:E133)</f>
        <v>0.01134052639754235</v>
      </c>
      <c r="I133">
        <f>(B133*B4+C133*C4+D133*D4+E133*E4+F133*F4)/SUM(B4:F4)</f>
        <v>0.11357933990760669</v>
      </c>
    </row>
    <row r="134" spans="1:9" ht="12.75">
      <c r="A134" t="s">
        <v>93</v>
      </c>
      <c r="B134">
        <f>B94*10000/B62</f>
        <v>0.004626073328184396</v>
      </c>
      <c r="C134">
        <f>C94*10000/C62</f>
        <v>-0.004285933024334595</v>
      </c>
      <c r="D134">
        <f>D94*10000/D62</f>
        <v>0.0012202855995476487</v>
      </c>
      <c r="E134">
        <f>E94*10000/E62</f>
        <v>0.004759771546809095</v>
      </c>
      <c r="F134">
        <f>F94*10000/F62</f>
        <v>-0.03518683503967192</v>
      </c>
      <c r="G134">
        <f>AVERAGE(C134:E134)</f>
        <v>0.0005647080406740497</v>
      </c>
      <c r="H134">
        <f>STDEV(C134:E134)</f>
        <v>0.00455834720582762</v>
      </c>
      <c r="I134">
        <f>(B134*B4+C134*C4+D134*D4+E134*E4+F134*F4)/SUM(B4:F4)</f>
        <v>-0.0036100294507695864</v>
      </c>
    </row>
    <row r="135" spans="1:9" ht="12.75">
      <c r="A135" t="s">
        <v>94</v>
      </c>
      <c r="B135">
        <f>B95*10000/B62</f>
        <v>-0.011218581983137547</v>
      </c>
      <c r="C135">
        <f>C95*10000/C62</f>
        <v>-0.0030903202556321506</v>
      </c>
      <c r="D135">
        <f>D95*10000/D62</f>
        <v>0.0006487152804356327</v>
      </c>
      <c r="E135">
        <f>E95*10000/E62</f>
        <v>0.006629205726922768</v>
      </c>
      <c r="F135">
        <f>F95*10000/F62</f>
        <v>0.007526483165606505</v>
      </c>
      <c r="G135">
        <f>AVERAGE(C135:E135)</f>
        <v>0.0013958669172420834</v>
      </c>
      <c r="H135">
        <f>STDEV(C135:E135)</f>
        <v>0.004902649590545601</v>
      </c>
      <c r="I135">
        <f>(B135*B4+C135*C4+D135*D4+E135*E4+F135*F4)/SUM(B4:F4)</f>
        <v>0.00038434446107237576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2005-03-16T12:21:14Z</cp:lastPrinted>
  <dcterms:created xsi:type="dcterms:W3CDTF">2005-03-16T12:21:14Z</dcterms:created>
  <dcterms:modified xsi:type="dcterms:W3CDTF">2005-03-16T13:00:22Z</dcterms:modified>
  <cp:category/>
  <cp:version/>
  <cp:contentType/>
  <cp:contentStatus/>
</cp:coreProperties>
</file>