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<sst xmlns="http://schemas.openxmlformats.org/spreadsheetml/2006/main" count="206" uniqueCount="99">
  <si>
    <t xml:space="preserve"> Thu 03/03/2005       13:41:42</t>
  </si>
  <si>
    <t>LISSNER</t>
  </si>
  <si>
    <t>HCMQAP520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</si>
  <si>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</si>
  <si>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</si>
  <si>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</si>
  <si>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</si>
  <si>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</si>
  <si>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</si>
  <si>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</si>
  <si>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</si>
  <si>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</si>
  <si>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</si>
  <si>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</si>
  <si>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</si>
  <si>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</si>
  <si>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</si>
  <si>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</si>
  <si>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</si>
  <si>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b6*!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</si>
  <si>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</si>
  <si>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</si>
  <si>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</si>
  <si>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</si>
  <si>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</si>
  <si>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</si>
  <si>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</si>
  <si>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</si>
  <si>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</si>
  <si>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</si>
  <si>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</si>
  <si>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</si>
  <si>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</si>
  <si>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</si>
  <si>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</si>
  <si>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</si>
  <si>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</si>
  <si>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</si>
  <si>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</si>
  <si>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</si>
  <si>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</si>
  <si>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</si>
  <si>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</si>
  <si>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</si>
  <si>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</si>
  <si>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</si>
  <si>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</si>
  <si>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</si>
  <si>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</si>
  <si>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55.402771*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</si>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</sst>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72" fontId="1" fillId="0" borderId="14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72" fontId="2" fillId="0" borderId="14" xfId="0" applyNumberFormat="1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72" fontId="1" fillId="0" borderId="5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72" fontId="1" fillId="0" borderId="18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172" fontId="2" fillId="0" borderId="18" xfId="0" applyNumberFormat="1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72" fontId="1" fillId="0" borderId="25" xfId="0" applyNumberFormat="1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3" fillId="0" borderId="18" xfId="0" applyNumberFormat="1" applyFont="1" applyBorder="1" applyAlignment="1">
      <alignment horizontal="left"/>
    </xf>
    <xf numFmtId="172" fontId="2" fillId="2" borderId="5" xfId="0" applyNumberFormat="1" applyFont="1" applyFill="1" applyBorder="1" applyAlignment="1">
      <alignment horizontal="left"/>
    </xf>
    <xf numFmtId="172" fontId="2" fillId="2" borderId="6" xfId="0" applyNumberFormat="1" applyFont="1" applyFill="1" applyBorder="1" applyAlignment="1">
      <alignment horizontal="left"/>
    </xf>
    <xf numFmtId="172" fontId="2" fillId="2" borderId="14" xfId="0" applyNumberFormat="1" applyFont="1" applyFill="1" applyBorder="1" applyAlignment="1">
      <alignment horizontal="left"/>
    </xf>
    <xf numFmtId="173" fontId="3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b6*!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497942"/>
        <c:axId val="22481479"/>
      </c:lineChart>
      <c:catAx>
        <c:axId val="24979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481479"/>
        <c:crosses val="autoZero"/>
        <c:auto val="1"/>
        <c:lblOffset val="100"/>
        <c:noMultiLvlLbl val="0"/>
      </c:catAx>
      <c:valAx>
        <c:axId val="22481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9794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8" t="s">
        <v>5</v>
      </c>
      <c r="B3" s="8" t="s">
        <v>6</v>
      </c>
      <c r="C3" s="9" t="s">
        <v>7</v>
      </c>
      <c r="D3" s="9" t="s">
        <v>8</v>
      </c>
      <c r="E3" s="9" t="s">
        <v>9</v>
      </c>
      <c r="F3" s="22" t="s">
        <v>10</v>
      </c>
      <c r="G3" s="32" t="s">
        <v>11</v>
      </c>
    </row>
    <row r="4" spans="1:7" ht="12">
      <c r="A4" s="19" t="s">
        <v>12</v>
      </c>
      <c r="B4" s="10">
        <v>-0.002273</v>
      </c>
      <c r="C4" s="11">
        <v>-0.00378</v>
      </c>
      <c r="D4" s="11">
        <v>-0.003782</v>
      </c>
      <c r="E4" s="11">
        <v>-0.003779</v>
      </c>
      <c r="F4" s="23">
        <v>-0.002093</v>
      </c>
      <c r="G4" s="33">
        <v>-0.011778</v>
      </c>
    </row>
    <row r="5" spans="1:7" ht="12.75" thickBot="1">
      <c r="A5" s="43" t="s">
        <v>13</v>
      </c>
      <c r="B5" s="44">
        <v>2.901328</v>
      </c>
      <c r="C5" s="45">
        <v>0.204691</v>
      </c>
      <c r="D5" s="45">
        <v>-0.375043</v>
      </c>
      <c r="E5" s="45">
        <v>-0.707076</v>
      </c>
      <c r="F5" s="46">
        <v>-1.626848</v>
      </c>
      <c r="G5" s="47">
        <v>5.26501</v>
      </c>
    </row>
    <row r="6" spans="1:7" ht="12.75" thickTop="1">
      <c r="A6" s="6" t="s">
        <v>14</v>
      </c>
      <c r="B6" s="38">
        <v>-113.0204</v>
      </c>
      <c r="C6" s="39">
        <v>169.9597</v>
      </c>
      <c r="D6" s="39">
        <v>-18.13779</v>
      </c>
      <c r="E6" s="39">
        <v>-57.47631</v>
      </c>
      <c r="F6" s="40">
        <v>-47.61076</v>
      </c>
      <c r="G6" s="41">
        <v>0.007670668</v>
      </c>
    </row>
    <row r="7" spans="1:7" ht="12">
      <c r="A7" s="19" t="s">
        <v>15</v>
      </c>
      <c r="B7" s="29">
        <v>10000</v>
      </c>
      <c r="C7" s="13">
        <v>10000</v>
      </c>
      <c r="D7" s="13">
        <v>10000</v>
      </c>
      <c r="E7" s="13">
        <v>10000</v>
      </c>
      <c r="F7" s="25">
        <v>10000</v>
      </c>
      <c r="G7" s="35">
        <v>10000</v>
      </c>
    </row>
    <row r="8" spans="1:7" ht="12">
      <c r="A8" s="19" t="s">
        <v>16</v>
      </c>
      <c r="B8" s="28">
        <v>-0.3112569</v>
      </c>
      <c r="C8" s="12">
        <v>-2.232214</v>
      </c>
      <c r="D8" s="12">
        <v>-3.194047</v>
      </c>
      <c r="E8" s="12">
        <v>0.2985202</v>
      </c>
      <c r="F8" s="24">
        <v>-2.080279</v>
      </c>
      <c r="G8" s="34">
        <v>-1.556681</v>
      </c>
    </row>
    <row r="9" spans="1:7" ht="12">
      <c r="A9" s="19" t="s">
        <v>17</v>
      </c>
      <c r="B9" s="28">
        <v>-0.06105581</v>
      </c>
      <c r="C9" s="12">
        <v>0.03559195</v>
      </c>
      <c r="D9" s="12">
        <v>-0.3380533</v>
      </c>
      <c r="E9" s="12">
        <v>-0.3794394</v>
      </c>
      <c r="F9" s="24">
        <v>-1.447186</v>
      </c>
      <c r="G9" s="34">
        <v>-0.3657875</v>
      </c>
    </row>
    <row r="10" spans="1:7" ht="12">
      <c r="A10" s="19" t="s">
        <v>18</v>
      </c>
      <c r="B10" s="28">
        <v>0.7522295</v>
      </c>
      <c r="C10" s="12">
        <v>0.4924978</v>
      </c>
      <c r="D10" s="12">
        <v>1.177515</v>
      </c>
      <c r="E10" s="12">
        <v>0.2697238</v>
      </c>
      <c r="F10" s="24">
        <v>-0.5267207</v>
      </c>
      <c r="G10" s="34">
        <v>0.5056271</v>
      </c>
    </row>
    <row r="11" spans="1:7" ht="12">
      <c r="A11" s="20" t="s">
        <v>19</v>
      </c>
      <c r="B11" s="49">
        <v>0.819428</v>
      </c>
      <c r="C11" s="50">
        <v>-1.299507</v>
      </c>
      <c r="D11" s="50">
        <v>-1.595396</v>
      </c>
      <c r="E11" s="50">
        <v>-1.021834</v>
      </c>
      <c r="F11" s="51">
        <v>12.39303</v>
      </c>
      <c r="G11" s="48">
        <v>0.8271831</v>
      </c>
    </row>
    <row r="12" spans="1:7" ht="12">
      <c r="A12" s="19" t="s">
        <v>20</v>
      </c>
      <c r="B12" s="28">
        <v>-0.1659896</v>
      </c>
      <c r="C12" s="12">
        <v>-0.2028785</v>
      </c>
      <c r="D12" s="12">
        <v>0.04152125</v>
      </c>
      <c r="E12" s="12">
        <v>0.06722476</v>
      </c>
      <c r="F12" s="24">
        <v>-0.4502903</v>
      </c>
      <c r="G12" s="34">
        <v>-0.1066731</v>
      </c>
    </row>
    <row r="13" spans="1:7" ht="12">
      <c r="A13" s="19" t="s">
        <v>21</v>
      </c>
      <c r="B13" s="28">
        <v>-0.1093505</v>
      </c>
      <c r="C13" s="12">
        <v>0.05218191</v>
      </c>
      <c r="D13" s="12">
        <v>-0.06160561</v>
      </c>
      <c r="E13" s="12">
        <v>0.07535585</v>
      </c>
      <c r="F13" s="24">
        <v>-0.1538617</v>
      </c>
      <c r="G13" s="34">
        <v>-0.02045481</v>
      </c>
    </row>
    <row r="14" spans="1:7" ht="12">
      <c r="A14" s="19" t="s">
        <v>22</v>
      </c>
      <c r="B14" s="28">
        <v>0.1093906</v>
      </c>
      <c r="C14" s="12">
        <v>-0.0423723</v>
      </c>
      <c r="D14" s="12">
        <v>0.006286496</v>
      </c>
      <c r="E14" s="12">
        <v>-0.02811252</v>
      </c>
      <c r="F14" s="24">
        <v>0.09052523</v>
      </c>
      <c r="G14" s="34">
        <v>0.01244439</v>
      </c>
    </row>
    <row r="15" spans="1:7" ht="12">
      <c r="A15" s="20" t="s">
        <v>23</v>
      </c>
      <c r="B15" s="30">
        <v>-0.141191</v>
      </c>
      <c r="C15" s="14">
        <v>0.1607661</v>
      </c>
      <c r="D15" s="14">
        <v>0.2531991</v>
      </c>
      <c r="E15" s="14">
        <v>0.1837218</v>
      </c>
      <c r="F15" s="26">
        <v>-0.2372643</v>
      </c>
      <c r="G15" s="36">
        <v>0.09180577</v>
      </c>
    </row>
    <row r="16" spans="1:7" ht="12">
      <c r="A16" s="19" t="s">
        <v>24</v>
      </c>
      <c r="B16" s="28">
        <v>-0.01253774</v>
      </c>
      <c r="C16" s="12">
        <v>0.007318906</v>
      </c>
      <c r="D16" s="12">
        <v>0.009137372</v>
      </c>
      <c r="E16" s="12">
        <v>-0.03280503</v>
      </c>
      <c r="F16" s="24">
        <v>-0.04118413</v>
      </c>
      <c r="G16" s="34">
        <v>-0.01123125</v>
      </c>
    </row>
    <row r="17" spans="1:7" ht="12">
      <c r="A17" s="19" t="s">
        <v>25</v>
      </c>
      <c r="B17" s="28">
        <v>-0.05948503</v>
      </c>
      <c r="C17" s="12">
        <v>-0.06023808</v>
      </c>
      <c r="D17" s="12">
        <v>-0.05884417</v>
      </c>
      <c r="E17" s="12">
        <v>-0.03494334</v>
      </c>
      <c r="F17" s="24">
        <v>-0.04474784</v>
      </c>
      <c r="G17" s="34">
        <v>-0.05164215</v>
      </c>
    </row>
    <row r="18" spans="1:7" ht="12">
      <c r="A18" s="19" t="s">
        <v>26</v>
      </c>
      <c r="B18" s="28">
        <v>0.06318188</v>
      </c>
      <c r="C18" s="12">
        <v>-0.02856677</v>
      </c>
      <c r="D18" s="12">
        <v>0.02099765</v>
      </c>
      <c r="E18" s="12">
        <v>0.04421412</v>
      </c>
      <c r="F18" s="24">
        <v>-0.003989862</v>
      </c>
      <c r="G18" s="34">
        <v>0.0174181</v>
      </c>
    </row>
    <row r="19" spans="1:7" ht="12">
      <c r="A19" s="20" t="s">
        <v>27</v>
      </c>
      <c r="B19" s="30">
        <v>-0.2344756</v>
      </c>
      <c r="C19" s="14">
        <v>-0.2264747</v>
      </c>
      <c r="D19" s="14">
        <v>-0.2388105</v>
      </c>
      <c r="E19" s="14">
        <v>-0.2295218</v>
      </c>
      <c r="F19" s="26">
        <v>-0.1775242</v>
      </c>
      <c r="G19" s="36">
        <v>-0.2248126</v>
      </c>
    </row>
    <row r="20" spans="1:7" ht="12.75" thickBot="1">
      <c r="A20" s="43" t="s">
        <v>28</v>
      </c>
      <c r="B20" s="44">
        <v>-0.007922186</v>
      </c>
      <c r="C20" s="45">
        <v>-0.006025201</v>
      </c>
      <c r="D20" s="45">
        <v>-0.003678283</v>
      </c>
      <c r="E20" s="45">
        <v>-0.00790791</v>
      </c>
      <c r="F20" s="46">
        <v>-0.003694502</v>
      </c>
      <c r="G20" s="47">
        <v>-0.005877206</v>
      </c>
    </row>
    <row r="21" spans="1:7" ht="12.75" thickTop="1">
      <c r="A21" s="6" t="s">
        <v>29</v>
      </c>
      <c r="B21" s="38">
        <v>-96.28367</v>
      </c>
      <c r="C21" s="39">
        <v>89.67913</v>
      </c>
      <c r="D21" s="39">
        <v>-7.91905</v>
      </c>
      <c r="E21" s="39">
        <v>28.24055</v>
      </c>
      <c r="F21" s="40">
        <v>-94.00909</v>
      </c>
      <c r="G21" s="42">
        <v>0.01052114</v>
      </c>
    </row>
    <row r="22" spans="1:7" ht="12">
      <c r="A22" s="19" t="s">
        <v>30</v>
      </c>
      <c r="B22" s="28">
        <v>58.02721</v>
      </c>
      <c r="C22" s="12">
        <v>4.093829</v>
      </c>
      <c r="D22" s="12">
        <v>-7.500852</v>
      </c>
      <c r="E22" s="12">
        <v>-14.14153</v>
      </c>
      <c r="F22" s="24">
        <v>-32.53708</v>
      </c>
      <c r="G22" s="35">
        <v>0</v>
      </c>
    </row>
    <row r="23" spans="1:7" ht="12">
      <c r="A23" s="19" t="s">
        <v>31</v>
      </c>
      <c r="B23" s="28">
        <v>1.029767</v>
      </c>
      <c r="C23" s="12">
        <v>-0.305594</v>
      </c>
      <c r="D23" s="12">
        <v>-0.8801976</v>
      </c>
      <c r="E23" s="12">
        <v>-0.2820456</v>
      </c>
      <c r="F23" s="24">
        <v>4.159127</v>
      </c>
      <c r="G23" s="34">
        <v>0.3498437</v>
      </c>
    </row>
    <row r="24" spans="1:7" ht="12">
      <c r="A24" s="19" t="s">
        <v>32</v>
      </c>
      <c r="B24" s="28">
        <v>2.476775</v>
      </c>
      <c r="C24" s="12">
        <v>-2.903129</v>
      </c>
      <c r="D24" s="12">
        <v>3.354308</v>
      </c>
      <c r="E24" s="12">
        <v>-2.006282</v>
      </c>
      <c r="F24" s="24">
        <v>-1.238661</v>
      </c>
      <c r="G24" s="34">
        <v>-0.1803987</v>
      </c>
    </row>
    <row r="25" spans="1:7" ht="12">
      <c r="A25" s="19" t="s">
        <v>33</v>
      </c>
      <c r="B25" s="28">
        <v>0.3884435</v>
      </c>
      <c r="C25" s="12">
        <v>-0.05009866</v>
      </c>
      <c r="D25" s="12">
        <v>-0.6229797</v>
      </c>
      <c r="E25" s="12">
        <v>0.1697337</v>
      </c>
      <c r="F25" s="24">
        <v>-2.621107</v>
      </c>
      <c r="G25" s="34">
        <v>-0.4142426</v>
      </c>
    </row>
    <row r="26" spans="1:7" ht="12">
      <c r="A26" s="20" t="s">
        <v>34</v>
      </c>
      <c r="B26" s="30">
        <v>0.9955592</v>
      </c>
      <c r="C26" s="14">
        <v>0.001833229</v>
      </c>
      <c r="D26" s="14">
        <v>0.06727032</v>
      </c>
      <c r="E26" s="14">
        <v>0.08911151</v>
      </c>
      <c r="F26" s="26">
        <v>1.832267</v>
      </c>
      <c r="G26" s="36">
        <v>0.4263347</v>
      </c>
    </row>
    <row r="27" spans="1:7" ht="12">
      <c r="A27" s="19" t="s">
        <v>35</v>
      </c>
      <c r="B27" s="28">
        <v>0.1221897</v>
      </c>
      <c r="C27" s="12">
        <v>-0.07564297</v>
      </c>
      <c r="D27" s="12">
        <v>0.006784854</v>
      </c>
      <c r="E27" s="12">
        <v>-0.1351697</v>
      </c>
      <c r="F27" s="24">
        <v>-0.02167569</v>
      </c>
      <c r="G27" s="34">
        <v>-0.03430478</v>
      </c>
    </row>
    <row r="28" spans="1:7" ht="12">
      <c r="A28" s="19" t="s">
        <v>36</v>
      </c>
      <c r="B28" s="28">
        <v>0.1755582</v>
      </c>
      <c r="C28" s="12">
        <v>-0.515821</v>
      </c>
      <c r="D28" s="12">
        <v>0.1832926</v>
      </c>
      <c r="E28" s="12">
        <v>-0.5071073</v>
      </c>
      <c r="F28" s="24">
        <v>-0.4748019</v>
      </c>
      <c r="G28" s="34">
        <v>-0.23988</v>
      </c>
    </row>
    <row r="29" spans="1:7" ht="12">
      <c r="A29" s="19" t="s">
        <v>37</v>
      </c>
      <c r="B29" s="28">
        <v>-0.03617709</v>
      </c>
      <c r="C29" s="12">
        <v>0.05951873</v>
      </c>
      <c r="D29" s="12">
        <v>-0.08611807</v>
      </c>
      <c r="E29" s="12">
        <v>0.09999895</v>
      </c>
      <c r="F29" s="24">
        <v>-0.05530428</v>
      </c>
      <c r="G29" s="34">
        <v>0.005045145</v>
      </c>
    </row>
    <row r="30" spans="1:7" ht="12">
      <c r="A30" s="20" t="s">
        <v>38</v>
      </c>
      <c r="B30" s="30">
        <v>0.2195617</v>
      </c>
      <c r="C30" s="14">
        <v>0.07007939</v>
      </c>
      <c r="D30" s="14">
        <v>-0.04766954</v>
      </c>
      <c r="E30" s="14">
        <v>-0.03715481</v>
      </c>
      <c r="F30" s="26">
        <v>0.2789419</v>
      </c>
      <c r="G30" s="36">
        <v>0.06539764</v>
      </c>
    </row>
    <row r="31" spans="1:7" ht="12">
      <c r="A31" s="19" t="s">
        <v>39</v>
      </c>
      <c r="B31" s="28">
        <v>0.009741279</v>
      </c>
      <c r="C31" s="12">
        <v>-0.0304989</v>
      </c>
      <c r="D31" s="12">
        <v>-0.03290418</v>
      </c>
      <c r="E31" s="12">
        <v>-0.01556828</v>
      </c>
      <c r="F31" s="24">
        <v>-0.06194173</v>
      </c>
      <c r="G31" s="34">
        <v>-0.02585318</v>
      </c>
    </row>
    <row r="32" spans="1:7" ht="12">
      <c r="A32" s="19" t="s">
        <v>40</v>
      </c>
      <c r="B32" s="28">
        <v>0.01766881</v>
      </c>
      <c r="C32" s="12">
        <v>-0.04181424</v>
      </c>
      <c r="D32" s="12">
        <v>0.01856842</v>
      </c>
      <c r="E32" s="12">
        <v>-0.02729342</v>
      </c>
      <c r="F32" s="24">
        <v>-0.03263077</v>
      </c>
      <c r="G32" s="34">
        <v>-0.01395528</v>
      </c>
    </row>
    <row r="33" spans="1:7" ht="12">
      <c r="A33" s="19" t="s">
        <v>41</v>
      </c>
      <c r="B33" s="28">
        <v>0.1525305</v>
      </c>
      <c r="C33" s="12">
        <v>0.08631944</v>
      </c>
      <c r="D33" s="12">
        <v>0.1323327</v>
      </c>
      <c r="E33" s="12">
        <v>0.1080571</v>
      </c>
      <c r="F33" s="24">
        <v>0.1099361</v>
      </c>
      <c r="G33" s="34">
        <v>0.1153586</v>
      </c>
    </row>
    <row r="34" spans="1:7" ht="12">
      <c r="A34" s="20" t="s">
        <v>42</v>
      </c>
      <c r="B34" s="30">
        <v>0.002368367</v>
      </c>
      <c r="C34" s="14">
        <v>0.0008087101</v>
      </c>
      <c r="D34" s="14">
        <v>-0.008770025</v>
      </c>
      <c r="E34" s="14">
        <v>0.0003791758</v>
      </c>
      <c r="F34" s="26">
        <v>-0.03360891</v>
      </c>
      <c r="G34" s="36">
        <v>-0.005986771</v>
      </c>
    </row>
    <row r="35" spans="1:7" ht="12.75" thickBot="1">
      <c r="A35" s="21" t="s">
        <v>43</v>
      </c>
      <c r="B35" s="31">
        <v>-0.003056683</v>
      </c>
      <c r="C35" s="15">
        <v>0.005318346</v>
      </c>
      <c r="D35" s="15">
        <v>-0.003200386</v>
      </c>
      <c r="E35" s="15">
        <v>0.002452342</v>
      </c>
      <c r="F35" s="27">
        <v>0.004347409</v>
      </c>
      <c r="G35" s="37">
        <v>0.001235629</v>
      </c>
    </row>
    <row r="36" spans="1:7" ht="12">
      <c r="A36" s="4" t="s">
        <v>44</v>
      </c>
      <c r="B36" s="3">
        <v>21.74072</v>
      </c>
      <c r="C36" s="3">
        <v>21.74072</v>
      </c>
      <c r="D36" s="3">
        <v>21.74988</v>
      </c>
      <c r="E36" s="3">
        <v>21.75293</v>
      </c>
      <c r="F36" s="3">
        <v>21.75903</v>
      </c>
      <c r="G36" s="3"/>
    </row>
    <row r="37" spans="1:6" ht="12">
      <c r="A37" s="4" t="s">
        <v>45</v>
      </c>
      <c r="B37" s="2">
        <v>0.3341675</v>
      </c>
      <c r="C37" s="2">
        <v>0.2904256</v>
      </c>
      <c r="D37" s="2">
        <v>0.2726237</v>
      </c>
      <c r="E37" s="2">
        <v>0.2578735</v>
      </c>
      <c r="F37" s="2">
        <v>0.2492269</v>
      </c>
    </row>
    <row r="38" spans="1:7" ht="12">
      <c r="A38" s="4" t="s">
        <v>54</v>
      </c>
      <c r="B38" s="2">
        <v>0.0001930781</v>
      </c>
      <c r="C38" s="2">
        <v>-0.0002889939</v>
      </c>
      <c r="D38" s="2">
        <v>3.082412E-05</v>
      </c>
      <c r="E38" s="2">
        <v>9.777743E-05</v>
      </c>
      <c r="F38" s="2">
        <v>8.041745E-05</v>
      </c>
      <c r="G38" s="2">
        <v>0.0002425536</v>
      </c>
    </row>
    <row r="39" spans="1:7" ht="12.75" thickBot="1">
      <c r="A39" s="4" t="s">
        <v>55</v>
      </c>
      <c r="B39" s="2">
        <v>0.0001625619</v>
      </c>
      <c r="C39" s="2">
        <v>-0.0001523362</v>
      </c>
      <c r="D39" s="2">
        <v>1.348551E-05</v>
      </c>
      <c r="E39" s="2">
        <v>-4.787067E-05</v>
      </c>
      <c r="F39" s="2">
        <v>0.0001600771</v>
      </c>
      <c r="G39" s="2">
        <v>0.001074813</v>
      </c>
    </row>
    <row r="40" spans="2:7" ht="12.75" thickBot="1">
      <c r="B40" s="7" t="s">
        <v>46</v>
      </c>
      <c r="C40" s="17">
        <v>-0.00378</v>
      </c>
      <c r="D40" s="16" t="s">
        <v>47</v>
      </c>
      <c r="E40" s="17">
        <v>3.115794</v>
      </c>
      <c r="F40" s="16" t="s">
        <v>48</v>
      </c>
      <c r="G40" s="52" t="s">
        <v>49</v>
      </c>
    </row>
    <row r="41" spans="1:6" ht="12">
      <c r="A41" s="5" t="s">
        <v>52</v>
      </c>
      <c r="F41" s="1" t="s">
        <v>53</v>
      </c>
    </row>
    <row r="42" spans="1:6" ht="12">
      <c r="A42" s="4" t="s">
        <v>50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51</v>
      </c>
      <c r="B43" s="1">
        <v>12.506</v>
      </c>
      <c r="C43" s="1">
        <v>12.505</v>
      </c>
      <c r="D43" s="1">
        <v>12.505</v>
      </c>
      <c r="E43" s="1">
        <v>12.505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0.002273</v>
      </c>
      <c r="C4">
        <v>0.00378</v>
      </c>
      <c r="D4">
        <v>0.003782</v>
      </c>
      <c r="E4">
        <v>0.003779</v>
      </c>
      <c r="F4">
        <v>0.002093</v>
      </c>
      <c r="G4">
        <v>0.011778</v>
      </c>
    </row>
    <row r="5" spans="1:7" ht="12.75">
      <c r="A5" t="s">
        <v>13</v>
      </c>
      <c r="B5">
        <v>2.901328</v>
      </c>
      <c r="C5">
        <v>0.204691</v>
      </c>
      <c r="D5">
        <v>-0.375043</v>
      </c>
      <c r="E5">
        <v>-0.707076</v>
      </c>
      <c r="F5">
        <v>-1.626848</v>
      </c>
      <c r="G5">
        <v>5.26501</v>
      </c>
    </row>
    <row r="6" spans="1:7" ht="12.75">
      <c r="A6" t="s">
        <v>14</v>
      </c>
      <c r="B6" s="53">
        <v>-113.0204</v>
      </c>
      <c r="C6" s="53">
        <v>169.9597</v>
      </c>
      <c r="D6" s="53">
        <v>-18.13779</v>
      </c>
      <c r="E6" s="53">
        <v>-57.47631</v>
      </c>
      <c r="F6" s="53">
        <v>-47.61076</v>
      </c>
      <c r="G6" s="53">
        <v>0.007670668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-0.3112569</v>
      </c>
      <c r="C8" s="53">
        <v>-2.232214</v>
      </c>
      <c r="D8" s="53">
        <v>-3.194047</v>
      </c>
      <c r="E8" s="53">
        <v>0.2985202</v>
      </c>
      <c r="F8" s="53">
        <v>-2.080279</v>
      </c>
      <c r="G8" s="53">
        <v>-1.556681</v>
      </c>
    </row>
    <row r="9" spans="1:7" ht="12.75">
      <c r="A9" t="s">
        <v>17</v>
      </c>
      <c r="B9" s="53">
        <v>-0.06105581</v>
      </c>
      <c r="C9" s="53">
        <v>0.03559195</v>
      </c>
      <c r="D9" s="53">
        <v>-0.3380533</v>
      </c>
      <c r="E9" s="53">
        <v>-0.3794394</v>
      </c>
      <c r="F9" s="53">
        <v>-1.447186</v>
      </c>
      <c r="G9" s="53">
        <v>-0.3657875</v>
      </c>
    </row>
    <row r="10" spans="1:7" ht="12.75">
      <c r="A10" t="s">
        <v>18</v>
      </c>
      <c r="B10" s="53">
        <v>0.7522295</v>
      </c>
      <c r="C10" s="53">
        <v>0.4924978</v>
      </c>
      <c r="D10" s="53">
        <v>1.177515</v>
      </c>
      <c r="E10" s="53">
        <v>0.2697238</v>
      </c>
      <c r="F10" s="53">
        <v>-0.5267207</v>
      </c>
      <c r="G10" s="53">
        <v>0.5056271</v>
      </c>
    </row>
    <row r="11" spans="1:7" ht="12.75">
      <c r="A11" t="s">
        <v>19</v>
      </c>
      <c r="B11" s="53">
        <v>0.819428</v>
      </c>
      <c r="C11" s="53">
        <v>-1.299507</v>
      </c>
      <c r="D11" s="53">
        <v>-1.595396</v>
      </c>
      <c r="E11" s="53">
        <v>-1.021834</v>
      </c>
      <c r="F11" s="53">
        <v>12.39303</v>
      </c>
      <c r="G11" s="53">
        <v>0.8271831</v>
      </c>
    </row>
    <row r="12" spans="1:7" ht="12.75">
      <c r="A12" t="s">
        <v>20</v>
      </c>
      <c r="B12" s="53">
        <v>-0.1659896</v>
      </c>
      <c r="C12" s="53">
        <v>-0.2028785</v>
      </c>
      <c r="D12" s="53">
        <v>0.04152125</v>
      </c>
      <c r="E12" s="53">
        <v>0.06722476</v>
      </c>
      <c r="F12" s="53">
        <v>-0.4502903</v>
      </c>
      <c r="G12" s="53">
        <v>-0.1066731</v>
      </c>
    </row>
    <row r="13" spans="1:7" ht="12.75">
      <c r="A13" t="s">
        <v>21</v>
      </c>
      <c r="B13" s="53">
        <v>-0.1093505</v>
      </c>
      <c r="C13" s="53">
        <v>0.05218191</v>
      </c>
      <c r="D13" s="53">
        <v>-0.06160561</v>
      </c>
      <c r="E13" s="53">
        <v>0.07535585</v>
      </c>
      <c r="F13" s="53">
        <v>-0.1538617</v>
      </c>
      <c r="G13" s="53">
        <v>-0.02045481</v>
      </c>
    </row>
    <row r="14" spans="1:7" ht="12.75">
      <c r="A14" t="s">
        <v>22</v>
      </c>
      <c r="B14" s="53">
        <v>0.1093906</v>
      </c>
      <c r="C14" s="53">
        <v>-0.0423723</v>
      </c>
      <c r="D14" s="53">
        <v>0.006286496</v>
      </c>
      <c r="E14" s="53">
        <v>-0.02811252</v>
      </c>
      <c r="F14" s="53">
        <v>0.09052523</v>
      </c>
      <c r="G14" s="53">
        <v>0.01244439</v>
      </c>
    </row>
    <row r="15" spans="1:7" ht="12.75">
      <c r="A15" t="s">
        <v>23</v>
      </c>
      <c r="B15" s="53">
        <v>-0.141191</v>
      </c>
      <c r="C15" s="53">
        <v>0.1607661</v>
      </c>
      <c r="D15" s="53">
        <v>0.2531991</v>
      </c>
      <c r="E15" s="53">
        <v>0.1837218</v>
      </c>
      <c r="F15" s="53">
        <v>-0.2372643</v>
      </c>
      <c r="G15" s="53">
        <v>0.09180577</v>
      </c>
    </row>
    <row r="16" spans="1:7" ht="12.75">
      <c r="A16" t="s">
        <v>24</v>
      </c>
      <c r="B16" s="53">
        <v>-0.01253774</v>
      </c>
      <c r="C16" s="53">
        <v>0.007318906</v>
      </c>
      <c r="D16" s="53">
        <v>0.009137372</v>
      </c>
      <c r="E16" s="53">
        <v>-0.03280503</v>
      </c>
      <c r="F16" s="53">
        <v>-0.04118413</v>
      </c>
      <c r="G16" s="53">
        <v>-0.01123125</v>
      </c>
    </row>
    <row r="17" spans="1:7" ht="12.75">
      <c r="A17" t="s">
        <v>25</v>
      </c>
      <c r="B17" s="53">
        <v>-0.05948503</v>
      </c>
      <c r="C17" s="53">
        <v>-0.06023808</v>
      </c>
      <c r="D17" s="53">
        <v>-0.05884417</v>
      </c>
      <c r="E17" s="53">
        <v>-0.03494334</v>
      </c>
      <c r="F17" s="53">
        <v>-0.04474784</v>
      </c>
      <c r="G17" s="53">
        <v>-0.05164215</v>
      </c>
    </row>
    <row r="18" spans="1:7" ht="12.75">
      <c r="A18" t="s">
        <v>26</v>
      </c>
      <c r="B18" s="53">
        <v>0.06318188</v>
      </c>
      <c r="C18" s="53">
        <v>-0.02856677</v>
      </c>
      <c r="D18" s="53">
        <v>0.02099765</v>
      </c>
      <c r="E18" s="53">
        <v>0.04421412</v>
      </c>
      <c r="F18" s="53">
        <v>-0.003989862</v>
      </c>
      <c r="G18" s="53">
        <v>0.0174181</v>
      </c>
    </row>
    <row r="19" spans="1:7" ht="12.75">
      <c r="A19" t="s">
        <v>27</v>
      </c>
      <c r="B19" s="53">
        <v>-0.2344756</v>
      </c>
      <c r="C19" s="53">
        <v>-0.2264747</v>
      </c>
      <c r="D19" s="53">
        <v>-0.2388105</v>
      </c>
      <c r="E19" s="53">
        <v>-0.2295218</v>
      </c>
      <c r="F19" s="53">
        <v>-0.1775242</v>
      </c>
      <c r="G19" s="53">
        <v>-0.2248126</v>
      </c>
    </row>
    <row r="20" spans="1:7" ht="12.75">
      <c r="A20" t="s">
        <v>28</v>
      </c>
      <c r="B20" s="53">
        <v>-0.007922186</v>
      </c>
      <c r="C20" s="53">
        <v>-0.006025201</v>
      </c>
      <c r="D20" s="53">
        <v>-0.003678283</v>
      </c>
      <c r="E20" s="53">
        <v>-0.00790791</v>
      </c>
      <c r="F20" s="53">
        <v>-0.003694502</v>
      </c>
      <c r="G20" s="53">
        <v>-0.005877206</v>
      </c>
    </row>
    <row r="21" spans="1:7" ht="12.75">
      <c r="A21" t="s">
        <v>29</v>
      </c>
      <c r="B21" s="53">
        <v>-96.28367</v>
      </c>
      <c r="C21" s="53">
        <v>89.67913</v>
      </c>
      <c r="D21" s="53">
        <v>-7.91905</v>
      </c>
      <c r="E21" s="53">
        <v>28.24055</v>
      </c>
      <c r="F21" s="53">
        <v>-94.00909</v>
      </c>
      <c r="G21" s="53">
        <v>0.01052114</v>
      </c>
    </row>
    <row r="22" spans="1:7" ht="12.75">
      <c r="A22" t="s">
        <v>30</v>
      </c>
      <c r="B22" s="53">
        <v>58.02721</v>
      </c>
      <c r="C22" s="53">
        <v>4.093829</v>
      </c>
      <c r="D22" s="53">
        <v>-7.500852</v>
      </c>
      <c r="E22" s="53">
        <v>-14.14153</v>
      </c>
      <c r="F22" s="53">
        <v>-32.53708</v>
      </c>
      <c r="G22" s="53">
        <v>0</v>
      </c>
    </row>
    <row r="23" spans="1:7" ht="12.75">
      <c r="A23" t="s">
        <v>31</v>
      </c>
      <c r="B23" s="53">
        <v>1.029767</v>
      </c>
      <c r="C23" s="53">
        <v>-0.305594</v>
      </c>
      <c r="D23" s="53">
        <v>-0.8801976</v>
      </c>
      <c r="E23" s="53">
        <v>-0.2820456</v>
      </c>
      <c r="F23" s="53">
        <v>4.159127</v>
      </c>
      <c r="G23" s="53">
        <v>0.3498437</v>
      </c>
    </row>
    <row r="24" spans="1:7" ht="12.75">
      <c r="A24" t="s">
        <v>32</v>
      </c>
      <c r="B24" s="53">
        <v>2.476775</v>
      </c>
      <c r="C24" s="53">
        <v>-2.903129</v>
      </c>
      <c r="D24" s="53">
        <v>3.354308</v>
      </c>
      <c r="E24" s="53">
        <v>-2.006282</v>
      </c>
      <c r="F24" s="53">
        <v>-1.238661</v>
      </c>
      <c r="G24" s="53">
        <v>-0.1803987</v>
      </c>
    </row>
    <row r="25" spans="1:7" ht="12.75">
      <c r="A25" t="s">
        <v>33</v>
      </c>
      <c r="B25" s="53">
        <v>0.3884435</v>
      </c>
      <c r="C25" s="53">
        <v>-0.05009866</v>
      </c>
      <c r="D25" s="53">
        <v>-0.6229797</v>
      </c>
      <c r="E25" s="53">
        <v>0.1697337</v>
      </c>
      <c r="F25" s="53">
        <v>-2.621107</v>
      </c>
      <c r="G25" s="53">
        <v>-0.4142426</v>
      </c>
    </row>
    <row r="26" spans="1:7" ht="12.75">
      <c r="A26" t="s">
        <v>34</v>
      </c>
      <c r="B26" s="53">
        <v>0.9955592</v>
      </c>
      <c r="C26" s="53">
        <v>0.001833229</v>
      </c>
      <c r="D26" s="53">
        <v>0.06727032</v>
      </c>
      <c r="E26" s="53">
        <v>0.08911151</v>
      </c>
      <c r="F26" s="53">
        <v>1.832267</v>
      </c>
      <c r="G26" s="53">
        <v>0.4263347</v>
      </c>
    </row>
    <row r="27" spans="1:7" ht="12.75">
      <c r="A27" t="s">
        <v>35</v>
      </c>
      <c r="B27" s="53">
        <v>0.1221897</v>
      </c>
      <c r="C27" s="53">
        <v>-0.07564297</v>
      </c>
      <c r="D27" s="53">
        <v>0.006784854</v>
      </c>
      <c r="E27" s="53">
        <v>-0.1351697</v>
      </c>
      <c r="F27" s="53">
        <v>-0.02167569</v>
      </c>
      <c r="G27" s="53">
        <v>-0.03430478</v>
      </c>
    </row>
    <row r="28" spans="1:7" ht="12.75">
      <c r="A28" t="s">
        <v>36</v>
      </c>
      <c r="B28" s="53">
        <v>0.1755582</v>
      </c>
      <c r="C28" s="53">
        <v>-0.515821</v>
      </c>
      <c r="D28" s="53">
        <v>0.1832926</v>
      </c>
      <c r="E28" s="53">
        <v>-0.5071073</v>
      </c>
      <c r="F28" s="53">
        <v>-0.4748019</v>
      </c>
      <c r="G28" s="53">
        <v>-0.23988</v>
      </c>
    </row>
    <row r="29" spans="1:7" ht="12.75">
      <c r="A29" t="s">
        <v>37</v>
      </c>
      <c r="B29" s="53">
        <v>-0.03617709</v>
      </c>
      <c r="C29" s="53">
        <v>0.05951873</v>
      </c>
      <c r="D29" s="53">
        <v>-0.08611807</v>
      </c>
      <c r="E29" s="53">
        <v>0.09999895</v>
      </c>
      <c r="F29" s="53">
        <v>-0.05530428</v>
      </c>
      <c r="G29" s="53">
        <v>0.005045145</v>
      </c>
    </row>
    <row r="30" spans="1:7" ht="12.75">
      <c r="A30" t="s">
        <v>38</v>
      </c>
      <c r="B30" s="53">
        <v>0.2195617</v>
      </c>
      <c r="C30" s="53">
        <v>0.07007939</v>
      </c>
      <c r="D30" s="53">
        <v>-0.04766954</v>
      </c>
      <c r="E30" s="53">
        <v>-0.03715481</v>
      </c>
      <c r="F30" s="53">
        <v>0.2789419</v>
      </c>
      <c r="G30" s="53">
        <v>0.06539764</v>
      </c>
    </row>
    <row r="31" spans="1:7" ht="12.75">
      <c r="A31" t="s">
        <v>39</v>
      </c>
      <c r="B31" s="53">
        <v>0.009741279</v>
      </c>
      <c r="C31" s="53">
        <v>-0.0304989</v>
      </c>
      <c r="D31" s="53">
        <v>-0.03290418</v>
      </c>
      <c r="E31" s="53">
        <v>-0.01556828</v>
      </c>
      <c r="F31" s="53">
        <v>-0.06194173</v>
      </c>
      <c r="G31" s="53">
        <v>-0.02585318</v>
      </c>
    </row>
    <row r="32" spans="1:7" ht="12.75">
      <c r="A32" t="s">
        <v>40</v>
      </c>
      <c r="B32" s="53">
        <v>0.01766881</v>
      </c>
      <c r="C32" s="53">
        <v>-0.04181424</v>
      </c>
      <c r="D32" s="53">
        <v>0.01856842</v>
      </c>
      <c r="E32" s="53">
        <v>-0.02729342</v>
      </c>
      <c r="F32" s="53">
        <v>-0.03263077</v>
      </c>
      <c r="G32" s="53">
        <v>-0.01395528</v>
      </c>
    </row>
    <row r="33" spans="1:7" ht="12.75">
      <c r="A33" t="s">
        <v>41</v>
      </c>
      <c r="B33" s="53">
        <v>0.1525305</v>
      </c>
      <c r="C33" s="53">
        <v>0.08631944</v>
      </c>
      <c r="D33" s="53">
        <v>0.1323327</v>
      </c>
      <c r="E33" s="53">
        <v>0.1080571</v>
      </c>
      <c r="F33" s="53">
        <v>0.1099361</v>
      </c>
      <c r="G33" s="53">
        <v>0.1153586</v>
      </c>
    </row>
    <row r="34" spans="1:7" ht="12.75">
      <c r="A34" t="s">
        <v>42</v>
      </c>
      <c r="B34" s="53">
        <v>0.002368367</v>
      </c>
      <c r="C34" s="53">
        <v>0.0008087101</v>
      </c>
      <c r="D34" s="53">
        <v>-0.008770025</v>
      </c>
      <c r="E34" s="53">
        <v>0.0003791758</v>
      </c>
      <c r="F34" s="53">
        <v>-0.03360891</v>
      </c>
      <c r="G34" s="53">
        <v>-0.005986771</v>
      </c>
    </row>
    <row r="35" spans="1:7" ht="12.75">
      <c r="A35" t="s">
        <v>43</v>
      </c>
      <c r="B35" s="53">
        <v>-0.003056683</v>
      </c>
      <c r="C35" s="53">
        <v>0.005318346</v>
      </c>
      <c r="D35" s="53">
        <v>-0.003200386</v>
      </c>
      <c r="E35" s="53">
        <v>0.002452342</v>
      </c>
      <c r="F35" s="53">
        <v>0.004347409</v>
      </c>
      <c r="G35" s="53">
        <v>0.001235629</v>
      </c>
    </row>
    <row r="36" spans="1:6" ht="12.75">
      <c r="A36" t="s">
        <v>44</v>
      </c>
      <c r="B36" s="53">
        <v>21.74072</v>
      </c>
      <c r="C36" s="53">
        <v>21.74072</v>
      </c>
      <c r="D36" s="53">
        <v>21.74988</v>
      </c>
      <c r="E36" s="53">
        <v>21.75293</v>
      </c>
      <c r="F36" s="53">
        <v>21.75903</v>
      </c>
    </row>
    <row r="37" spans="1:6" ht="12.75">
      <c r="A37" t="s">
        <v>45</v>
      </c>
      <c r="B37" s="53">
        <v>0.3341675</v>
      </c>
      <c r="C37" s="53">
        <v>0.2904256</v>
      </c>
      <c r="D37" s="53">
        <v>0.2726237</v>
      </c>
      <c r="E37" s="53">
        <v>0.2578735</v>
      </c>
      <c r="F37" s="53">
        <v>0.2492269</v>
      </c>
    </row>
    <row r="38" spans="1:7" ht="12.75">
      <c r="A38" t="s">
        <v>56</v>
      </c>
      <c r="B38" s="53">
        <v>0.0001930781</v>
      </c>
      <c r="C38" s="53">
        <v>-0.0002889939</v>
      </c>
      <c r="D38" s="53">
        <v>3.082412E-05</v>
      </c>
      <c r="E38" s="53">
        <v>9.777743E-05</v>
      </c>
      <c r="F38" s="53">
        <v>8.041745E-05</v>
      </c>
      <c r="G38" s="53">
        <v>0.0002425536</v>
      </c>
    </row>
    <row r="39" spans="1:7" ht="12.75">
      <c r="A39" t="s">
        <v>57</v>
      </c>
      <c r="B39" s="53">
        <v>0.0001625619</v>
      </c>
      <c r="C39" s="53">
        <v>-0.0001523362</v>
      </c>
      <c r="D39" s="53">
        <v>1.348551E-05</v>
      </c>
      <c r="E39" s="53">
        <v>-4.787067E-05</v>
      </c>
      <c r="F39" s="53">
        <v>0.0001600771</v>
      </c>
      <c r="G39" s="53">
        <v>0.001074813</v>
      </c>
    </row>
    <row r="40" spans="2:7" ht="12.75">
      <c r="B40" t="s">
        <v>46</v>
      </c>
      <c r="C40">
        <v>-0.00378</v>
      </c>
      <c r="D40" t="s">
        <v>47</v>
      </c>
      <c r="E40">
        <v>3.115794</v>
      </c>
      <c r="F40" t="s">
        <v>48</v>
      </c>
      <c r="G40" t="s">
        <v>49</v>
      </c>
    </row>
    <row r="42" ht="12.75">
      <c r="A42" t="s">
        <v>58</v>
      </c>
    </row>
    <row r="43" spans="1:6" ht="12.75">
      <c r="A43" t="s">
        <v>50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51</v>
      </c>
      <c r="B44">
        <v>12.506</v>
      </c>
      <c r="C44">
        <v>12.505</v>
      </c>
      <c r="D44">
        <v>12.505</v>
      </c>
      <c r="E44">
        <v>12.505</v>
      </c>
      <c r="F44">
        <v>12.506</v>
      </c>
      <c r="J44">
        <v>12.506</v>
      </c>
    </row>
    <row r="50" spans="1:7" ht="12.75">
      <c r="A50" t="s">
        <v>59</v>
      </c>
      <c r="B50">
        <f>-0.017/(B7*B7+B22*B22)*(B21*B22+B6*B7)</f>
        <v>0.00019307798112662156</v>
      </c>
      <c r="C50">
        <f>-0.017/(C7*C7+C22*C22)*(C21*C22+C6*C7)</f>
        <v>-0.0002889938538401855</v>
      </c>
      <c r="D50">
        <f>-0.017/(D7*D7+D22*D22)*(D21*D22+D6*D7)</f>
        <v>3.082412772174341E-05</v>
      </c>
      <c r="E50">
        <f>-0.017/(E7*E7+E22*E22)*(E21*E22+E6*E7)</f>
        <v>9.777742344135873E-05</v>
      </c>
      <c r="F50">
        <f>-0.017/(F7*F7+F22*F22)*(F21*F22+F6*F7)</f>
        <v>8.041744783343052E-05</v>
      </c>
      <c r="G50">
        <f>(B50*B$4+C50*C$4+D50*D$4+E50*E$4+F50*F$4)/SUM(B$4:F$4)</f>
        <v>5.4812257516258985E-08</v>
      </c>
    </row>
    <row r="51" spans="1:7" ht="12.75">
      <c r="A51" t="s">
        <v>60</v>
      </c>
      <c r="B51">
        <f>-0.017/(B7*B7+B22*B22)*(B21*B7-B6*B22)</f>
        <v>0.00016256186134427895</v>
      </c>
      <c r="C51">
        <f>-0.017/(C7*C7+C22*C22)*(C21*C7-C6*C22)</f>
        <v>-0.00015233621185803276</v>
      </c>
      <c r="D51">
        <f>-0.017/(D7*D7+D22*D22)*(D21*D7-D6*D22)</f>
        <v>1.348550572200699E-05</v>
      </c>
      <c r="E51">
        <f>-0.017/(E7*E7+E22*E22)*(E21*E7-E6*E22)</f>
        <v>-4.787066276330813E-05</v>
      </c>
      <c r="F51">
        <f>-0.017/(F7*F7+F22*F22)*(F21*F7-F6*F22)</f>
        <v>0.00016007710789335523</v>
      </c>
      <c r="G51">
        <f>(B51*B$4+C51*C$4+D51*D$4+E51*E$4+F51*F$4)/SUM(B$4:F$4)</f>
        <v>-7.559910288000961E-08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9999.973235565396</v>
      </c>
      <c r="C62">
        <f>C7+(2/0.017)*(C8*C50-C23*C51)</f>
        <v>10000.070416834604</v>
      </c>
      <c r="D62">
        <f>D7+(2/0.017)*(D8*D50-D23*D51)</f>
        <v>9999.989813670247</v>
      </c>
      <c r="E62">
        <f>E7+(2/0.017)*(E8*E50-E23*E51)</f>
        <v>10000.001845508965</v>
      </c>
      <c r="F62">
        <f>F7+(2/0.017)*(F8*F50-F23*F51)</f>
        <v>9999.901991558885</v>
      </c>
    </row>
    <row r="63" spans="1:6" ht="12.75">
      <c r="A63" t="s">
        <v>68</v>
      </c>
      <c r="B63">
        <f>B8+(3/0.017)*(B9*B50-B24*B51)</f>
        <v>-0.3843894329403224</v>
      </c>
      <c r="C63">
        <f>C8+(3/0.017)*(C9*C50-C24*C51)</f>
        <v>-2.3120735639749506</v>
      </c>
      <c r="D63">
        <f>D8+(3/0.017)*(D9*D50-D24*D51)</f>
        <v>-3.203868424321764</v>
      </c>
      <c r="E63">
        <f>E8+(3/0.017)*(E9*E50-E24*E51)</f>
        <v>0.2750244371916064</v>
      </c>
      <c r="F63">
        <f>F8+(3/0.017)*(F9*F50-F24*F51)</f>
        <v>-2.0658256589623494</v>
      </c>
    </row>
    <row r="64" spans="1:6" ht="12.75">
      <c r="A64" t="s">
        <v>69</v>
      </c>
      <c r="B64">
        <f>B9+(4/0.017)*(B10*B50-B25*B51)</f>
        <v>-0.041739844160752576</v>
      </c>
      <c r="C64">
        <f>C9+(4/0.017)*(C10*C50-C25*C51)</f>
        <v>0.0003070847497937748</v>
      </c>
      <c r="D64">
        <f>D9+(4/0.017)*(D10*D50-D25*D51)</f>
        <v>-0.32753634257333814</v>
      </c>
      <c r="E64">
        <f>E9+(4/0.017)*(E10*E50-E25*E51)</f>
        <v>-0.371322185195981</v>
      </c>
      <c r="F64">
        <f>F9+(4/0.017)*(F10*F50-F25*F51)</f>
        <v>-1.3584279544414142</v>
      </c>
    </row>
    <row r="65" spans="1:6" ht="12.75">
      <c r="A65" t="s">
        <v>70</v>
      </c>
      <c r="B65">
        <f>B10+(5/0.017)*(B11*B50-B26*B51)</f>
        <v>0.7511628962612364</v>
      </c>
      <c r="C65">
        <f>C10+(5/0.017)*(C11*C50-C26*C51)</f>
        <v>0.6030356832893018</v>
      </c>
      <c r="D65">
        <f>D10+(5/0.017)*(D11*D50-D26*D51)</f>
        <v>1.1627844516599883</v>
      </c>
      <c r="E65">
        <f>E10+(5/0.017)*(E11*E50-E26*E51)</f>
        <v>0.24159248568787114</v>
      </c>
      <c r="F65">
        <f>F10+(5/0.017)*(F11*F50-F26*F51)</f>
        <v>-0.319864276095675</v>
      </c>
    </row>
    <row r="66" spans="1:6" ht="12.75">
      <c r="A66" t="s">
        <v>71</v>
      </c>
      <c r="B66">
        <f>B11+(6/0.017)*(B12*B50-B27*B51)</f>
        <v>0.8011060040264302</v>
      </c>
      <c r="C66">
        <f>C11+(6/0.017)*(C12*C50-C27*C51)</f>
        <v>-1.282880831974297</v>
      </c>
      <c r="D66">
        <f>D11+(6/0.017)*(D12*D50-D27*D51)</f>
        <v>-1.5949765791320967</v>
      </c>
      <c r="E66">
        <f>E11+(6/0.017)*(E12*E50-E27*E51)</f>
        <v>-1.0217978585765601</v>
      </c>
      <c r="F66">
        <f>F11+(6/0.017)*(F12*F50-F27*F51)</f>
        <v>12.38147420649058</v>
      </c>
    </row>
    <row r="67" spans="1:6" ht="12.75">
      <c r="A67" t="s">
        <v>72</v>
      </c>
      <c r="B67">
        <f>B12+(7/0.017)*(B13*B50-B28*B51)</f>
        <v>-0.1864346406347097</v>
      </c>
      <c r="C67">
        <f>C12+(7/0.017)*(C13*C50-C28*C51)</f>
        <v>-0.24144375169760282</v>
      </c>
      <c r="D67">
        <f>D12+(7/0.017)*(D13*D50-D28*D51)</f>
        <v>0.03972153657765752</v>
      </c>
      <c r="E67">
        <f>E12+(7/0.017)*(E13*E50-E28*E51)</f>
        <v>0.06026286401046191</v>
      </c>
      <c r="F67">
        <f>F12+(7/0.017)*(F13*F50-F28*F51)</f>
        <v>-0.42408899128313526</v>
      </c>
    </row>
    <row r="68" spans="1:6" ht="12.75">
      <c r="A68" t="s">
        <v>73</v>
      </c>
      <c r="B68">
        <f>B13+(8/0.017)*(B14*B50-B29*B51)</f>
        <v>-0.09664370880440033</v>
      </c>
      <c r="C68">
        <f>C13+(8/0.017)*(C14*C50-C29*C51)</f>
        <v>0.062211176887469896</v>
      </c>
      <c r="D68">
        <f>D13+(8/0.017)*(D14*D50-D29*D51)</f>
        <v>-0.0609679057734685</v>
      </c>
      <c r="E68">
        <f>E13+(8/0.017)*(E14*E50-E29*E51)</f>
        <v>0.07631502470121941</v>
      </c>
      <c r="F68">
        <f>F13+(8/0.017)*(F14*F50-F29*F51)</f>
        <v>-0.14626981427874888</v>
      </c>
    </row>
    <row r="69" spans="1:6" ht="12.75">
      <c r="A69" t="s">
        <v>74</v>
      </c>
      <c r="B69">
        <f>B14+(9/0.017)*(B15*B50-B30*B51)</f>
        <v>0.07606241842432548</v>
      </c>
      <c r="C69">
        <f>C14+(9/0.017)*(C15*C50-C30*C51)</f>
        <v>-0.06131718670796556</v>
      </c>
      <c r="D69">
        <f>D14+(9/0.017)*(D15*D50-D30*D51)</f>
        <v>0.01075869619216431</v>
      </c>
      <c r="E69">
        <f>E14+(9/0.017)*(E15*E50-E30*E51)</f>
        <v>-0.01954387472410738</v>
      </c>
      <c r="F69">
        <f>F14+(9/0.017)*(F15*F50-F30*F51)</f>
        <v>0.056784546540449045</v>
      </c>
    </row>
    <row r="70" spans="1:6" ht="12.75">
      <c r="A70" t="s">
        <v>75</v>
      </c>
      <c r="B70">
        <f>B15+(10/0.017)*(B16*B50-B31*B51)</f>
        <v>-0.14354648351364968</v>
      </c>
      <c r="C70">
        <f>C15+(10/0.017)*(C16*C50-C31*C51)</f>
        <v>0.15678892015137</v>
      </c>
      <c r="D70">
        <f>D15+(10/0.017)*(D16*D50-D31*D51)</f>
        <v>0.2536257947230806</v>
      </c>
      <c r="E70">
        <f>E15+(10/0.017)*(E16*E50-E31*E51)</f>
        <v>0.1813965910641169</v>
      </c>
      <c r="F70">
        <f>F15+(10/0.017)*(F16*F50-F31*F51)</f>
        <v>-0.23337987037031127</v>
      </c>
    </row>
    <row r="71" spans="1:6" ht="12.75">
      <c r="A71" t="s">
        <v>76</v>
      </c>
      <c r="B71">
        <f>B16+(11/0.017)*(B17*B50-B32*B51)</f>
        <v>-0.021827902679467305</v>
      </c>
      <c r="C71">
        <f>C16+(11/0.017)*(C17*C50-C32*C51)</f>
        <v>0.014461537270701088</v>
      </c>
      <c r="D71">
        <f>D16+(11/0.017)*(D17*D50-D32*D51)</f>
        <v>0.007801697164405604</v>
      </c>
      <c r="E71">
        <f>E16+(11/0.017)*(E17*E50-E32*E51)</f>
        <v>-0.035861233671602336</v>
      </c>
      <c r="F71">
        <f>F16+(11/0.017)*(F17*F50-F32*F51)</f>
        <v>-0.04013270328165763</v>
      </c>
    </row>
    <row r="72" spans="1:6" ht="12.75">
      <c r="A72" t="s">
        <v>77</v>
      </c>
      <c r="B72">
        <f>B17+(12/0.017)*(B18*B50-B33*B51)</f>
        <v>-0.0683767562288864</v>
      </c>
      <c r="C72">
        <f>C17+(12/0.017)*(C18*C50-C33*C51)</f>
        <v>-0.045128528856442626</v>
      </c>
      <c r="D72">
        <f>D17+(12/0.017)*(D18*D50-D33*D51)</f>
        <v>-0.05964699762654271</v>
      </c>
      <c r="E72">
        <f>E17+(12/0.017)*(E18*E50-E33*E51)</f>
        <v>-0.02824034631062957</v>
      </c>
      <c r="F72">
        <f>F17+(12/0.017)*(F18*F50-F33*F51)</f>
        <v>-0.05739662173669807</v>
      </c>
    </row>
    <row r="73" spans="1:6" ht="12.75">
      <c r="A73" t="s">
        <v>78</v>
      </c>
      <c r="B73">
        <f>B18+(13/0.017)*(B19*B50-B34*B51)</f>
        <v>0.028267641114637927</v>
      </c>
      <c r="C73">
        <f>C18+(13/0.017)*(C19*C50-C34*C51)</f>
        <v>0.021577282846148675</v>
      </c>
      <c r="D73">
        <f>D18+(13/0.017)*(D19*D50-D34*D51)</f>
        <v>0.01545899454690242</v>
      </c>
      <c r="E73">
        <f>E18+(13/0.017)*(E19*E50-E34*E51)</f>
        <v>0.02706643265882062</v>
      </c>
      <c r="F73">
        <f>F18+(13/0.017)*(F19*F50-F34*F51)</f>
        <v>-0.01079270539679438</v>
      </c>
    </row>
    <row r="74" spans="1:6" ht="12.75">
      <c r="A74" t="s">
        <v>79</v>
      </c>
      <c r="B74">
        <f>B19+(14/0.017)*(B20*B50-B35*B51)</f>
        <v>-0.2353260584949166</v>
      </c>
      <c r="C74">
        <f>C19+(14/0.017)*(C20*C50-C35*C51)</f>
        <v>-0.22437352833164773</v>
      </c>
      <c r="D74">
        <f>D19+(14/0.017)*(D20*D50-D35*D51)</f>
        <v>-0.23886832909281314</v>
      </c>
      <c r="E74">
        <f>E19+(14/0.017)*(E20*E50-E35*E51)</f>
        <v>-0.23006188691696552</v>
      </c>
      <c r="F74">
        <f>F19+(14/0.017)*(F20*F50-F35*F51)</f>
        <v>-0.17834198371409826</v>
      </c>
    </row>
    <row r="75" spans="1:6" ht="12.75">
      <c r="A75" t="s">
        <v>80</v>
      </c>
      <c r="B75" s="53">
        <f>B20</f>
        <v>-0.007922186</v>
      </c>
      <c r="C75" s="53">
        <f>C20</f>
        <v>-0.006025201</v>
      </c>
      <c r="D75" s="53">
        <f>D20</f>
        <v>-0.003678283</v>
      </c>
      <c r="E75" s="53">
        <f>E20</f>
        <v>-0.00790791</v>
      </c>
      <c r="F75" s="53">
        <f>F20</f>
        <v>-0.003694502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58.04464845086712</v>
      </c>
      <c r="C82">
        <f>C22+(2/0.017)*(C8*C51+C23*C50)</f>
        <v>4.144224507363165</v>
      </c>
      <c r="D82">
        <f>D22+(2/0.017)*(D8*D51+D23*D50)</f>
        <v>-7.509111372039722</v>
      </c>
      <c r="E82">
        <f>E22+(2/0.017)*(E8*E51+E23*E50)</f>
        <v>-14.14645565316273</v>
      </c>
      <c r="F82">
        <f>F22+(2/0.017)*(F8*F51+F23*F50)</f>
        <v>-32.53690807851485</v>
      </c>
    </row>
    <row r="83" spans="1:6" ht="12.75">
      <c r="A83" t="s">
        <v>83</v>
      </c>
      <c r="B83">
        <f>B23+(3/0.017)*(B9*B51+B24*B50)</f>
        <v>1.1124055948091893</v>
      </c>
      <c r="C83">
        <f>C23+(3/0.017)*(C9*C51+C24*C50)</f>
        <v>-0.1584943832230182</v>
      </c>
      <c r="D83">
        <f>D23+(3/0.017)*(D9*D51+D24*D50)</f>
        <v>-0.8627561649708402</v>
      </c>
      <c r="E83">
        <f>E23+(3/0.017)*(E9*E51+E24*E50)</f>
        <v>-0.31345825925298776</v>
      </c>
      <c r="F83">
        <f>F23+(3/0.017)*(F9*F51+F24*F50)</f>
        <v>4.10066735779743</v>
      </c>
    </row>
    <row r="84" spans="1:6" ht="12.75">
      <c r="A84" t="s">
        <v>84</v>
      </c>
      <c r="B84">
        <f>B24+(4/0.017)*(B10*B51+B25*B50)</f>
        <v>2.523194697515255</v>
      </c>
      <c r="C84">
        <f>C24+(4/0.017)*(C10*C51+C25*C50)</f>
        <v>-2.9173753633823023</v>
      </c>
      <c r="D84">
        <f>D24+(4/0.017)*(D10*D51+D25*D50)</f>
        <v>3.3535260186892697</v>
      </c>
      <c r="E84">
        <f>E24+(4/0.017)*(E10*E51+E25*E50)</f>
        <v>-2.0054151136969107</v>
      </c>
      <c r="F84">
        <f>F24+(4/0.017)*(F10*F51+F25*F50)</f>
        <v>-1.3080959792380948</v>
      </c>
    </row>
    <row r="85" spans="1:6" ht="12.75">
      <c r="A85" t="s">
        <v>85</v>
      </c>
      <c r="B85">
        <f>B25+(5/0.017)*(B11*B51+B26*B50)</f>
        <v>0.4841577062781336</v>
      </c>
      <c r="C85">
        <f>C25+(5/0.017)*(C11*C51+C26*C50)</f>
        <v>0.007969628749798528</v>
      </c>
      <c r="D85">
        <f>D25+(5/0.017)*(D11*D51+D26*D50)</f>
        <v>-0.6286976920445013</v>
      </c>
      <c r="E85">
        <f>E25+(5/0.017)*(E11*E51+E26*E50)</f>
        <v>0.1866833954884856</v>
      </c>
      <c r="F85">
        <f>F25+(5/0.017)*(F11*F51+F26*F50)</f>
        <v>-1.9942874010808809</v>
      </c>
    </row>
    <row r="86" spans="1:6" ht="12.75">
      <c r="A86" t="s">
        <v>86</v>
      </c>
      <c r="B86">
        <f>B26+(6/0.017)*(B12*B51+B27*B50)</f>
        <v>0.9943622219708266</v>
      </c>
      <c r="C86">
        <f>C26+(6/0.017)*(C12*C51+C27*C50)</f>
        <v>0.02045655684952615</v>
      </c>
      <c r="D86">
        <f>D26+(6/0.017)*(D12*D51+D27*D50)</f>
        <v>0.06754175726849268</v>
      </c>
      <c r="E86">
        <f>E26+(6/0.017)*(E12*E51+E27*E50)</f>
        <v>0.08331104924400738</v>
      </c>
      <c r="F86">
        <f>F26+(6/0.017)*(F12*F51+F27*F50)</f>
        <v>1.8062113743742614</v>
      </c>
    </row>
    <row r="87" spans="1:6" ht="12.75">
      <c r="A87" t="s">
        <v>87</v>
      </c>
      <c r="B87">
        <f>B27+(7/0.017)*(B13*B51+B28*B50)</f>
        <v>0.12882743023829837</v>
      </c>
      <c r="C87">
        <f>C27+(7/0.017)*(C13*C51+C28*C50)</f>
        <v>-0.017534774159207622</v>
      </c>
      <c r="D87">
        <f>D27+(7/0.017)*(D13*D51+D28*D50)</f>
        <v>0.00876916940863611</v>
      </c>
      <c r="E87">
        <f>E27+(7/0.017)*(E13*E51+E28*E50)</f>
        <v>-0.15707186810554566</v>
      </c>
      <c r="F87">
        <f>F27+(7/0.017)*(F13*F51+F28*F50)</f>
        <v>-0.04753949299012537</v>
      </c>
    </row>
    <row r="88" spans="1:6" ht="12.75">
      <c r="A88" t="s">
        <v>88</v>
      </c>
      <c r="B88">
        <f>B28+(8/0.017)*(B14*B51+B29*B50)</f>
        <v>0.18063948943497948</v>
      </c>
      <c r="C88">
        <f>C28+(8/0.017)*(C14*C51+C29*C50)</f>
        <v>-0.5208778054064288</v>
      </c>
      <c r="D88">
        <f>D28+(8/0.017)*(D14*D51+D29*D50)</f>
        <v>0.1820833116183291</v>
      </c>
      <c r="E88">
        <f>E28+(8/0.017)*(E14*E51+E29*E50)</f>
        <v>-0.5018727566389704</v>
      </c>
      <c r="F88">
        <f>F28+(8/0.017)*(F14*F51+F29*F50)</f>
        <v>-0.47007550566686335</v>
      </c>
    </row>
    <row r="89" spans="1:6" ht="12.75">
      <c r="A89" t="s">
        <v>89</v>
      </c>
      <c r="B89">
        <f>B29+(9/0.017)*(B15*B51+B30*B50)</f>
        <v>-0.02588518870394002</v>
      </c>
      <c r="C89">
        <f>C29+(9/0.017)*(C15*C51+C30*C50)</f>
        <v>0.03583125323879227</v>
      </c>
      <c r="D89">
        <f>D29+(9/0.017)*(D15*D51+D30*D50)</f>
        <v>-0.08508828686457987</v>
      </c>
      <c r="E89">
        <f>E29+(9/0.017)*(E15*E51+E30*E50)</f>
        <v>0.09341953392453585</v>
      </c>
      <c r="F89">
        <f>F29+(9/0.017)*(F15*F51+F30*F50)</f>
        <v>-0.06353599090157651</v>
      </c>
    </row>
    <row r="90" spans="1:6" ht="12.75">
      <c r="A90" t="s">
        <v>90</v>
      </c>
      <c r="B90">
        <f>B30+(10/0.017)*(B16*B51+B31*B50)</f>
        <v>0.2194691518420356</v>
      </c>
      <c r="C90">
        <f>C30+(10/0.017)*(C16*C51+C31*C50)</f>
        <v>0.07460824896111848</v>
      </c>
      <c r="D90">
        <f>D30+(10/0.017)*(D16*D51+D31*D50)</f>
        <v>-0.0481936697438289</v>
      </c>
      <c r="E90">
        <f>E30+(10/0.017)*(E16*E51+E31*E50)</f>
        <v>-0.03712647339867261</v>
      </c>
      <c r="F90">
        <f>F30+(10/0.017)*(F16*F51+F31*F50)</f>
        <v>0.27213376337500506</v>
      </c>
    </row>
    <row r="91" spans="1:6" ht="12.75">
      <c r="A91" t="s">
        <v>91</v>
      </c>
      <c r="B91">
        <f>B31+(11/0.017)*(B17*B51+B32*B50)</f>
        <v>0.005691636094863852</v>
      </c>
      <c r="C91">
        <f>C31+(11/0.017)*(C17*C51+C32*C50)</f>
        <v>-0.01674210634836499</v>
      </c>
      <c r="D91">
        <f>D31+(11/0.017)*(D17*D51+D32*D50)</f>
        <v>-0.03304730167395756</v>
      </c>
      <c r="E91">
        <f>E31+(11/0.017)*(E17*E51+E32*E50)</f>
        <v>-0.016212698460878326</v>
      </c>
      <c r="F91">
        <f>F31+(11/0.017)*(F17*F51+F32*F50)</f>
        <v>-0.068274616389121</v>
      </c>
    </row>
    <row r="92" spans="1:6" ht="12.75">
      <c r="A92" t="s">
        <v>92</v>
      </c>
      <c r="B92">
        <f>B32+(12/0.017)*(B18*B51+B33*B50)</f>
        <v>0.04570733589383413</v>
      </c>
      <c r="C92">
        <f>C32+(12/0.017)*(C18*C51+C33*C50)</f>
        <v>-0.05635120524713433</v>
      </c>
      <c r="D92">
        <f>D32+(12/0.017)*(D18*D51+D33*D50)</f>
        <v>0.021647622806437776</v>
      </c>
      <c r="E92">
        <f>E32+(12/0.017)*(E18*E51+E33*E50)</f>
        <v>-0.021329430168483196</v>
      </c>
      <c r="F92">
        <f>F32+(12/0.017)*(F18*F51+F33*F50)</f>
        <v>-0.026841055870418448</v>
      </c>
    </row>
    <row r="93" spans="1:6" ht="12.75">
      <c r="A93" t="s">
        <v>93</v>
      </c>
      <c r="B93">
        <f>B33+(13/0.017)*(B19*B51+B34*B50)</f>
        <v>0.12373205082708436</v>
      </c>
      <c r="C93">
        <f>C33+(13/0.017)*(C19*C51+C34*C50)</f>
        <v>0.11252329960036453</v>
      </c>
      <c r="D93">
        <f>D33+(13/0.017)*(D19*D51+D34*D50)</f>
        <v>0.12966325802621606</v>
      </c>
      <c r="E93">
        <f>E33+(13/0.017)*(E19*E51+E34*E50)</f>
        <v>0.1164875506897633</v>
      </c>
      <c r="F93">
        <f>F33+(13/0.017)*(F19*F51+F34*F50)</f>
        <v>0.08613822101831262</v>
      </c>
    </row>
    <row r="94" spans="1:6" ht="12.75">
      <c r="A94" t="s">
        <v>94</v>
      </c>
      <c r="B94">
        <f>B34+(14/0.017)*(B20*B51+B35*B50)</f>
        <v>0.0008217594243979331</v>
      </c>
      <c r="C94">
        <f>C34+(14/0.017)*(C20*C51+C35*C50)</f>
        <v>0.00029885232658751414</v>
      </c>
      <c r="D94">
        <f>D34+(14/0.017)*(D20*D51+D35*D50)</f>
        <v>-0.008892115387395975</v>
      </c>
      <c r="E94">
        <f>E34+(14/0.017)*(E20*E51+E35*E50)</f>
        <v>0.0008883974499420404</v>
      </c>
      <c r="F94">
        <f>F34+(14/0.017)*(F20*F51+F35*F50)</f>
        <v>-0.03380803748371611</v>
      </c>
    </row>
    <row r="95" spans="1:6" ht="12.75">
      <c r="A95" t="s">
        <v>95</v>
      </c>
      <c r="B95" s="53">
        <f>B35</f>
        <v>-0.003056683</v>
      </c>
      <c r="C95" s="53">
        <f>C35</f>
        <v>0.005318346</v>
      </c>
      <c r="D95" s="53">
        <f>D35</f>
        <v>-0.003200386</v>
      </c>
      <c r="E95" s="53">
        <f>E35</f>
        <v>0.002452342</v>
      </c>
      <c r="F95" s="53">
        <f>F35</f>
        <v>0.004347409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68</v>
      </c>
      <c r="B103">
        <f>B63*10000/B62</f>
        <v>-0.38439046173965996</v>
      </c>
      <c r="C103">
        <f>C63*10000/C62</f>
        <v>-2.31205728319942</v>
      </c>
      <c r="D103">
        <f>D63*10000/D62</f>
        <v>-3.2038716878911138</v>
      </c>
      <c r="E103">
        <f>E63*10000/E62</f>
        <v>0.27502438643560934</v>
      </c>
      <c r="F103">
        <f>F63*10000/F62</f>
        <v>-2.065845905996033</v>
      </c>
      <c r="G103">
        <f>AVERAGE(C103:E103)</f>
        <v>-1.746968194884975</v>
      </c>
      <c r="H103">
        <f>STDEV(C103:E103)</f>
        <v>1.8069791731756373</v>
      </c>
      <c r="I103">
        <f>(B103*B4+C103*C4+D103*D4+E103*E4+F103*F4)/SUM(B4:F4)</f>
        <v>-1.5925916533101023</v>
      </c>
      <c r="K103">
        <f>(LN(H103)+LN(H123))/2-LN(K114*K115^3)</f>
        <v>-4.079747783529621</v>
      </c>
    </row>
    <row r="104" spans="1:11" ht="12.75">
      <c r="A104" t="s">
        <v>69</v>
      </c>
      <c r="B104">
        <f>B64*10000/B62</f>
        <v>-0.04173995587538452</v>
      </c>
      <c r="C104">
        <f>C64*10000/C62</f>
        <v>0.00030708258741539803</v>
      </c>
      <c r="D104">
        <f>D64*10000/D62</f>
        <v>-0.32753667621299715</v>
      </c>
      <c r="E104">
        <f>E64*10000/E62</f>
        <v>-0.37132211666815146</v>
      </c>
      <c r="F104">
        <f>F64*10000/F62</f>
        <v>-1.3584412683125195</v>
      </c>
      <c r="G104">
        <f>AVERAGE(C104:E104)</f>
        <v>-0.23285057009791107</v>
      </c>
      <c r="H104">
        <f>STDEV(C104:E104)</f>
        <v>0.20310381447245507</v>
      </c>
      <c r="I104">
        <f>(B104*B4+C104*C4+D104*D4+E104*E4+F104*F4)/SUM(B4:F4)</f>
        <v>-0.35518569494040375</v>
      </c>
      <c r="K104">
        <f>(LN(H104)+LN(H124))/2-LN(K114*K115^4)</f>
        <v>-3.4741272149262556</v>
      </c>
    </row>
    <row r="105" spans="1:11" ht="12.75">
      <c r="A105" t="s">
        <v>70</v>
      </c>
      <c r="B105">
        <f>B65*10000/B62</f>
        <v>0.7511649067116387</v>
      </c>
      <c r="C105">
        <f>C65*10000/C62</f>
        <v>0.6030314369328063</v>
      </c>
      <c r="D105">
        <f>D65*10000/D62</f>
        <v>1.1627856361117805</v>
      </c>
      <c r="E105">
        <f>E65*10000/E62</f>
        <v>0.24159244110176956</v>
      </c>
      <c r="F105">
        <f>F65*10000/F62</f>
        <v>-0.31986741106630723</v>
      </c>
      <c r="G105">
        <f>AVERAGE(C105:E105)</f>
        <v>0.669136504715452</v>
      </c>
      <c r="H105">
        <f>STDEV(C105:E105)</f>
        <v>0.4641407497980535</v>
      </c>
      <c r="I105">
        <f>(B105*B4+C105*C4+D105*D4+E105*E4+F105*F4)/SUM(B4:F4)</f>
        <v>0.5493096889220173</v>
      </c>
      <c r="K105">
        <f>(LN(H105)+LN(H125))/2-LN(K114*K115^5)</f>
        <v>-3.503336781410841</v>
      </c>
    </row>
    <row r="106" spans="1:11" ht="12.75">
      <c r="A106" t="s">
        <v>71</v>
      </c>
      <c r="B106">
        <f>B66*10000/B62</f>
        <v>0.8011081481470944</v>
      </c>
      <c r="C106">
        <f>C66*10000/C62</f>
        <v>-1.2828717983971725</v>
      </c>
      <c r="D106">
        <f>D66*10000/D62</f>
        <v>-1.59497820382949</v>
      </c>
      <c r="E106">
        <f>E66*10000/E62</f>
        <v>-1.0217976700028841</v>
      </c>
      <c r="F106">
        <f>F66*10000/F62</f>
        <v>12.381595556578482</v>
      </c>
      <c r="G106">
        <f>AVERAGE(C106:E106)</f>
        <v>-1.299882557409849</v>
      </c>
      <c r="H106">
        <f>STDEV(C106:E106)</f>
        <v>0.2869686490386682</v>
      </c>
      <c r="I106">
        <f>(B106*B4+C106*C4+D106*D4+E106*E4+F106*F4)/SUM(B4:F4)</f>
        <v>0.8271956427638482</v>
      </c>
      <c r="K106">
        <f>(LN(H106)+LN(H126))/2-LN(K114*K115^6)</f>
        <v>-4.438967178913121</v>
      </c>
    </row>
    <row r="107" spans="1:11" ht="12.75">
      <c r="A107" t="s">
        <v>72</v>
      </c>
      <c r="B107">
        <f>B67*10000/B62</f>
        <v>-0.1864351396178199</v>
      </c>
      <c r="C107">
        <f>C67*10000/C62</f>
        <v>-0.24144205153910187</v>
      </c>
      <c r="D107">
        <f>D67*10000/D62</f>
        <v>0.03972157703936573</v>
      </c>
      <c r="E107">
        <f>E67*10000/E62</f>
        <v>0.060262852888898384</v>
      </c>
      <c r="F107">
        <f>F67*10000/F62</f>
        <v>-0.4240931477539651</v>
      </c>
      <c r="G107">
        <f>AVERAGE(C107:E107)</f>
        <v>-0.04715254053694592</v>
      </c>
      <c r="H107">
        <f>STDEV(C107:E107)</f>
        <v>0.16857282274279656</v>
      </c>
      <c r="I107">
        <f>(B107*B4+C107*C4+D107*D4+E107*E4+F107*F4)/SUM(B4:F4)</f>
        <v>-0.11753260711708988</v>
      </c>
      <c r="K107">
        <f>(LN(H107)+LN(H127))/2-LN(K114*K115^7)</f>
        <v>-3.612318126915449</v>
      </c>
    </row>
    <row r="108" spans="1:9" ht="12.75">
      <c r="A108" t="s">
        <v>73</v>
      </c>
      <c r="B108">
        <f>B68*10000/B62</f>
        <v>-0.09664396746651505</v>
      </c>
      <c r="C108">
        <f>C68*10000/C62</f>
        <v>0.0622107388191393</v>
      </c>
      <c r="D108">
        <f>D68*10000/D62</f>
        <v>-0.06096796787745102</v>
      </c>
      <c r="E108">
        <f>E68*10000/E62</f>
        <v>0.07631501061721578</v>
      </c>
      <c r="F108">
        <f>F68*10000/F62</f>
        <v>-0.14627124786044715</v>
      </c>
      <c r="G108">
        <f>AVERAGE(C108:E108)</f>
        <v>0.02585259385296802</v>
      </c>
      <c r="H108">
        <f>STDEV(C108:E108)</f>
        <v>0.07551880610237181</v>
      </c>
      <c r="I108">
        <f>(B108*B4+C108*C4+D108*D4+E108*E4+F108*F4)/SUM(B4:F4)</f>
        <v>-0.01482442837442028</v>
      </c>
    </row>
    <row r="109" spans="1:9" ht="12.75">
      <c r="A109" t="s">
        <v>74</v>
      </c>
      <c r="B109">
        <f>B69*10000/B62</f>
        <v>0.07606262200163272</v>
      </c>
      <c r="C109">
        <f>C69*10000/C62</f>
        <v>-0.06131675493478649</v>
      </c>
      <c r="D109">
        <f>D69*10000/D62</f>
        <v>0.010758707151338188</v>
      </c>
      <c r="E109">
        <f>E69*10000/E62</f>
        <v>-0.019543871117268446</v>
      </c>
      <c r="F109">
        <f>F69*10000/F62</f>
        <v>0.056785103082392215</v>
      </c>
      <c r="G109">
        <f>AVERAGE(C109:E109)</f>
        <v>-0.023367306300238918</v>
      </c>
      <c r="H109">
        <f>STDEV(C109:E109)</f>
        <v>0.036189529579436115</v>
      </c>
      <c r="I109">
        <f>(B109*B4+C109*C4+D109*D4+E109*E4+F109*F4)/SUM(B4:F4)</f>
        <v>0.001706078079955987</v>
      </c>
    </row>
    <row r="110" spans="1:11" ht="12.75">
      <c r="A110" t="s">
        <v>75</v>
      </c>
      <c r="B110">
        <f>B70*10000/B62</f>
        <v>-0.14354686770872502</v>
      </c>
      <c r="C110">
        <f>C70*10000/C62</f>
        <v>0.15678781610119857</v>
      </c>
      <c r="D110">
        <f>D70*10000/D62</f>
        <v>0.2536260530749417</v>
      </c>
      <c r="E110">
        <f>E70*10000/E62</f>
        <v>0.1813965575872196</v>
      </c>
      <c r="F110">
        <f>F70*10000/F62</f>
        <v>-0.2333821577124574</v>
      </c>
      <c r="G110">
        <f>AVERAGE(C110:E110)</f>
        <v>0.19727014225445327</v>
      </c>
      <c r="H110">
        <f>STDEV(C110:E110)</f>
        <v>0.05033278308107531</v>
      </c>
      <c r="I110">
        <f>(B110*B4+C110*C4+D110*D4+E110*E4+F110*F4)/SUM(B4:F4)</f>
        <v>0.09057225328324683</v>
      </c>
      <c r="K110">
        <f>EXP(AVERAGE(K103:K107))</f>
        <v>0.021890568059619496</v>
      </c>
    </row>
    <row r="111" spans="1:9" ht="12.75">
      <c r="A111" t="s">
        <v>76</v>
      </c>
      <c r="B111">
        <f>B71*10000/B62</f>
        <v>-0.021827961100771048</v>
      </c>
      <c r="C111">
        <f>C71*10000/C62</f>
        <v>0.014461435437850353</v>
      </c>
      <c r="D111">
        <f>D71*10000/D62</f>
        <v>0.007801705111479694</v>
      </c>
      <c r="E111">
        <f>E71*10000/E62</f>
        <v>-0.03586122705338073</v>
      </c>
      <c r="F111">
        <f>F71*10000/F62</f>
        <v>-0.04013309661988131</v>
      </c>
      <c r="G111">
        <f>AVERAGE(C111:E111)</f>
        <v>-0.0045326955013502285</v>
      </c>
      <c r="H111">
        <f>STDEV(C111:E111)</f>
        <v>0.0273348800785722</v>
      </c>
      <c r="I111">
        <f>(B111*B4+C111*C4+D111*D4+E111*E4+F111*F4)/SUM(B4:F4)</f>
        <v>-0.011775821554434292</v>
      </c>
    </row>
    <row r="112" spans="1:9" ht="12.75">
      <c r="A112" t="s">
        <v>77</v>
      </c>
      <c r="B112">
        <f>B72*10000/B62</f>
        <v>-0.06837693923589827</v>
      </c>
      <c r="C112">
        <f>C72*10000/C62</f>
        <v>-0.045128211077865084</v>
      </c>
      <c r="D112">
        <f>D72*10000/D62</f>
        <v>-0.059647058385003254</v>
      </c>
      <c r="E112">
        <f>E72*10000/E62</f>
        <v>-0.028240341098849302</v>
      </c>
      <c r="F112">
        <f>F72*10000/F62</f>
        <v>-0.05739718427755361</v>
      </c>
      <c r="G112">
        <f>AVERAGE(C112:E112)</f>
        <v>-0.044338536853905874</v>
      </c>
      <c r="H112">
        <f>STDEV(C112:E112)</f>
        <v>0.01571824295867991</v>
      </c>
      <c r="I112">
        <f>(B112*B4+C112*C4+D112*D4+E112*E4+F112*F4)/SUM(B4:F4)</f>
        <v>-0.04956026938785766</v>
      </c>
    </row>
    <row r="113" spans="1:9" ht="12.75">
      <c r="A113" t="s">
        <v>78</v>
      </c>
      <c r="B113">
        <f>B73*10000/B62</f>
        <v>0.02826771677158362</v>
      </c>
      <c r="C113">
        <f>C73*10000/C62</f>
        <v>0.021577130906822846</v>
      </c>
      <c r="D113">
        <f>D73*10000/D62</f>
        <v>0.015459010293960072</v>
      </c>
      <c r="E113">
        <f>E73*10000/E62</f>
        <v>0.027066427663687134</v>
      </c>
      <c r="F113">
        <f>F73*10000/F62</f>
        <v>-0.010792811175454236</v>
      </c>
      <c r="G113">
        <f>AVERAGE(C113:E113)</f>
        <v>0.02136752295482335</v>
      </c>
      <c r="H113">
        <f>STDEV(C113:E113)</f>
        <v>0.005806546832577558</v>
      </c>
      <c r="I113">
        <f>(B113*B4+C113*C4+D113*D4+E113*E4+F113*F4)/SUM(B4:F4)</f>
        <v>0.018079501389966567</v>
      </c>
    </row>
    <row r="114" spans="1:11" ht="12.75">
      <c r="A114" t="s">
        <v>79</v>
      </c>
      <c r="B114">
        <f>B74*10000/B62</f>
        <v>-0.23532668833349266</v>
      </c>
      <c r="C114">
        <f>C74*10000/C62</f>
        <v>-0.22437194837540989</v>
      </c>
      <c r="D114">
        <f>D74*10000/D62</f>
        <v>-0.2388685724122178</v>
      </c>
      <c r="E114">
        <f>E74*10000/E62</f>
        <v>-0.2300618444588459</v>
      </c>
      <c r="F114">
        <f>F74*10000/F62</f>
        <v>-0.17834373163321024</v>
      </c>
      <c r="G114">
        <f>AVERAGE(C114:E114)</f>
        <v>-0.2311007884154912</v>
      </c>
      <c r="H114">
        <f>STDEV(C114:E114)</f>
        <v>0.007303942806793811</v>
      </c>
      <c r="I114">
        <f>(B114*B4+C114*C4+D114*D4+E114*E4+F114*F4)/SUM(B4:F4)</f>
        <v>-0.22468336466686023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-0.00792220720333966</v>
      </c>
      <c r="C115">
        <f>C75*10000/C62</f>
        <v>-0.006025158572740532</v>
      </c>
      <c r="D115">
        <f>D75*10000/D62</f>
        <v>-0.0036782867468241735</v>
      </c>
      <c r="E115">
        <f>E75*10000/E62</f>
        <v>-0.00790790854058839</v>
      </c>
      <c r="F115">
        <f>F75*10000/F62</f>
        <v>-0.0036945382095930563</v>
      </c>
      <c r="G115">
        <f>AVERAGE(C115:E115)</f>
        <v>-0.0058704512867176996</v>
      </c>
      <c r="H115">
        <f>STDEV(C115:E115)</f>
        <v>0.002119050704403438</v>
      </c>
      <c r="I115">
        <f>(B115*B4+C115*C4+D115*D4+E115*E4+F115*F4)/SUM(B4:F4)</f>
        <v>-0.00587701099523786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58.04480380450268</v>
      </c>
      <c r="C122">
        <f>C82*10000/C62</f>
        <v>4.144195325251487</v>
      </c>
      <c r="D122">
        <f>D82*10000/D62</f>
        <v>-7.509119021075972</v>
      </c>
      <c r="E122">
        <f>E82*10000/E62</f>
        <v>-14.14645304242214</v>
      </c>
      <c r="F122">
        <f>F82*10000/F62</f>
        <v>-32.53722697080421</v>
      </c>
      <c r="G122">
        <f>AVERAGE(C122:E122)</f>
        <v>-5.837125579415542</v>
      </c>
      <c r="H122">
        <f>STDEV(C122:E122)</f>
        <v>9.259245432495408</v>
      </c>
      <c r="I122">
        <f>(B122*B4+C122*C4+D122*D4+E122*E4+F122*F4)/SUM(B4:F4)</f>
        <v>-0.1501529800617947</v>
      </c>
    </row>
    <row r="123" spans="1:9" ht="12.75">
      <c r="A123" t="s">
        <v>83</v>
      </c>
      <c r="B123">
        <f>B83*10000/B62</f>
        <v>1.1124085721078374</v>
      </c>
      <c r="C123">
        <f>C83*10000/C62</f>
        <v>-0.15849326716360024</v>
      </c>
      <c r="D123">
        <f>D83*10000/D62</f>
        <v>-0.8627570438036146</v>
      </c>
      <c r="E123">
        <f>E83*10000/E62</f>
        <v>-0.3134582014039957</v>
      </c>
      <c r="F123">
        <f>F83*10000/F62</f>
        <v>4.100707548192857</v>
      </c>
      <c r="G123">
        <f>AVERAGE(C123:E123)</f>
        <v>-0.4449028374570702</v>
      </c>
      <c r="H123">
        <f>STDEV(C123:E123)</f>
        <v>0.37007450065109576</v>
      </c>
      <c r="I123">
        <f>(B123*B4+C123*C4+D123*D4+E123*E4+F123*F4)/SUM(B4:F4)</f>
        <v>0.3861129018984774</v>
      </c>
    </row>
    <row r="124" spans="1:9" ht="12.75">
      <c r="A124" t="s">
        <v>84</v>
      </c>
      <c r="B124">
        <f>B84*10000/B62</f>
        <v>2.523201450721277</v>
      </c>
      <c r="C124">
        <f>C84*10000/C62</f>
        <v>-2.917354820293116</v>
      </c>
      <c r="D124">
        <f>D84*10000/D62</f>
        <v>3.353529434704935</v>
      </c>
      <c r="E124">
        <f>E84*10000/E62</f>
        <v>-2.005414743595822</v>
      </c>
      <c r="F124">
        <f>F84*10000/F62</f>
        <v>-1.3081087998085226</v>
      </c>
      <c r="G124">
        <f>AVERAGE(C124:E124)</f>
        <v>-0.5230800430613343</v>
      </c>
      <c r="H124">
        <f>STDEV(C124:E124)</f>
        <v>3.388065002062699</v>
      </c>
      <c r="I124">
        <f>(B124*B4+C124*C4+D124*D4+E124*E4+F124*F4)/SUM(B4:F4)</f>
        <v>-0.18626408831809388</v>
      </c>
    </row>
    <row r="125" spans="1:9" ht="12.75">
      <c r="A125" t="s">
        <v>85</v>
      </c>
      <c r="B125">
        <f>B85*10000/B62</f>
        <v>0.4841590021023286</v>
      </c>
      <c r="C125">
        <f>C85*10000/C62</f>
        <v>0.00796957263059075</v>
      </c>
      <c r="D125">
        <f>D85*10000/D62</f>
        <v>-0.6286983324573543</v>
      </c>
      <c r="E125">
        <f>E85*10000/E62</f>
        <v>0.18668336103590397</v>
      </c>
      <c r="F125">
        <f>F85*10000/F62</f>
        <v>-1.9943069469723786</v>
      </c>
      <c r="G125">
        <f>AVERAGE(C125:E125)</f>
        <v>-0.14468179959695318</v>
      </c>
      <c r="H125">
        <f>STDEV(C125:E125)</f>
        <v>0.42858914778981233</v>
      </c>
      <c r="I125">
        <f>(B125*B4+C125*C4+D125*D4+E125*E4+F125*F4)/SUM(B4:F4)</f>
        <v>-0.3002308980511871</v>
      </c>
    </row>
    <row r="126" spans="1:9" ht="12.75">
      <c r="A126" t="s">
        <v>86</v>
      </c>
      <c r="B126">
        <f>B86*10000/B62</f>
        <v>0.9943648833322158</v>
      </c>
      <c r="C126">
        <f>C86*10000/C62</f>
        <v>0.020456412801942464</v>
      </c>
      <c r="D126">
        <f>D86*10000/D62</f>
        <v>0.06754182606882392</v>
      </c>
      <c r="E126">
        <f>E86*10000/E62</f>
        <v>0.08331103386888139</v>
      </c>
      <c r="F126">
        <f>F86*10000/F62</f>
        <v>1.8062290769438742</v>
      </c>
      <c r="G126">
        <f>AVERAGE(C126:E126)</f>
        <v>0.05710309091321592</v>
      </c>
      <c r="H126">
        <f>STDEV(C126:E126)</f>
        <v>0.03270170089007321</v>
      </c>
      <c r="I126">
        <f>(B126*B4+C126*C4+D126*D4+E126*E4+F126*F4)/SUM(B4:F4)</f>
        <v>0.42581203676270407</v>
      </c>
    </row>
    <row r="127" spans="1:9" ht="12.75">
      <c r="A127" t="s">
        <v>87</v>
      </c>
      <c r="B127">
        <f>B87*10000/B62</f>
        <v>0.1288277750385544</v>
      </c>
      <c r="C127">
        <f>C87*10000/C62</f>
        <v>-0.017534650685747905</v>
      </c>
      <c r="D127">
        <f>D87*10000/D62</f>
        <v>0.008769178341210335</v>
      </c>
      <c r="E127">
        <f>E87*10000/E62</f>
        <v>-0.15707183911779693</v>
      </c>
      <c r="F127">
        <f>F87*10000/F62</f>
        <v>-0.04753995892185183</v>
      </c>
      <c r="G127">
        <f>AVERAGE(C127:E127)</f>
        <v>-0.055279103820778164</v>
      </c>
      <c r="H127">
        <f>STDEV(C127:E127)</f>
        <v>0.08913076671277186</v>
      </c>
      <c r="I127">
        <f>(B127*B4+C127*C4+D127*D4+E127*E4+F127*F4)/SUM(B4:F4)</f>
        <v>-0.027590630196258105</v>
      </c>
    </row>
    <row r="128" spans="1:9" ht="12.75">
      <c r="A128" t="s">
        <v>88</v>
      </c>
      <c r="B128">
        <f>B88*10000/B62</f>
        <v>0.18063997290765366</v>
      </c>
      <c r="C128">
        <f>C88*10000/C62</f>
        <v>-0.5208741375756293</v>
      </c>
      <c r="D128">
        <f>D88*10000/D62</f>
        <v>0.18208349709458352</v>
      </c>
      <c r="E128">
        <f>E88*10000/E62</f>
        <v>-0.5018726640179203</v>
      </c>
      <c r="F128">
        <f>F88*10000/F62</f>
        <v>-0.47008011284876927</v>
      </c>
      <c r="G128">
        <f>AVERAGE(C128:E128)</f>
        <v>-0.28022110149965535</v>
      </c>
      <c r="H128">
        <f>STDEV(C128:E128)</f>
        <v>0.40048023722822623</v>
      </c>
      <c r="I128">
        <f>(B128*B4+C128*C4+D128*D4+E128*E4+F128*F4)/SUM(B4:F4)</f>
        <v>-0.2387549671561254</v>
      </c>
    </row>
    <row r="129" spans="1:9" ht="12.75">
      <c r="A129" t="s">
        <v>89</v>
      </c>
      <c r="B129">
        <f>B89*10000/B62</f>
        <v>-0.025885257984369473</v>
      </c>
      <c r="C129">
        <f>C89*10000/C62</f>
        <v>0.035831000928225665</v>
      </c>
      <c r="D129">
        <f>D89*10000/D62</f>
        <v>-0.08508837353840297</v>
      </c>
      <c r="E129">
        <f>E89*10000/E62</f>
        <v>0.0934195166838803</v>
      </c>
      <c r="F129">
        <f>F89*10000/F62</f>
        <v>-0.06353661361402191</v>
      </c>
      <c r="G129">
        <f>AVERAGE(C129:E129)</f>
        <v>0.01472071469123433</v>
      </c>
      <c r="H129">
        <f>STDEV(C129:E129)</f>
        <v>0.09110707906995189</v>
      </c>
      <c r="I129">
        <f>(B129*B4+C129*C4+D129*D4+E129*E4+F129*F4)/SUM(B4:F4)</f>
        <v>-0.0016011978963381356</v>
      </c>
    </row>
    <row r="130" spans="1:9" ht="12.75">
      <c r="A130" t="s">
        <v>90</v>
      </c>
      <c r="B130">
        <f>B90*10000/B62</f>
        <v>0.21946973924038396</v>
      </c>
      <c r="C130">
        <f>C90*10000/C62</f>
        <v>0.07460772359714521</v>
      </c>
      <c r="D130">
        <f>D90*10000/D62</f>
        <v>-0.04819371883554011</v>
      </c>
      <c r="E130">
        <f>E90*10000/E62</f>
        <v>-0.03712646654694992</v>
      </c>
      <c r="F130">
        <f>F90*10000/F62</f>
        <v>0.2721364305417378</v>
      </c>
      <c r="G130">
        <f>AVERAGE(C130:E130)</f>
        <v>-0.003570820595114941</v>
      </c>
      <c r="H130">
        <f>STDEV(C130:E130)</f>
        <v>0.06793036579704768</v>
      </c>
      <c r="I130">
        <f>(B130*B4+C130*C4+D130*D4+E130*E4+F130*F4)/SUM(B4:F4)</f>
        <v>0.06544113451948318</v>
      </c>
    </row>
    <row r="131" spans="1:9" ht="12.75">
      <c r="A131" t="s">
        <v>91</v>
      </c>
      <c r="B131">
        <f>B91*10000/B62</f>
        <v>0.005691651328246828</v>
      </c>
      <c r="C131">
        <f>C91*10000/C62</f>
        <v>-0.016741988456581782</v>
      </c>
      <c r="D131">
        <f>D91*10000/D62</f>
        <v>-0.03304733533706308</v>
      </c>
      <c r="E131">
        <f>E91*10000/E62</f>
        <v>-0.016212695468810844</v>
      </c>
      <c r="F131">
        <f>F91*10000/F62</f>
        <v>-0.06827528554455128</v>
      </c>
      <c r="G131">
        <f>AVERAGE(C131:E131)</f>
        <v>-0.02200067308748524</v>
      </c>
      <c r="H131">
        <f>STDEV(C131:E131)</f>
        <v>0.009570349936596459</v>
      </c>
      <c r="I131">
        <f>(B131*B4+C131*C4+D131*D4+E131*E4+F131*F4)/SUM(B4:F4)</f>
        <v>-0.02416123791703882</v>
      </c>
    </row>
    <row r="132" spans="1:9" ht="12.75">
      <c r="A132" t="s">
        <v>92</v>
      </c>
      <c r="B132">
        <f>B92*10000/B62</f>
        <v>0.0457074582272618</v>
      </c>
      <c r="C132">
        <f>C92*10000/C62</f>
        <v>-0.05635080844257854</v>
      </c>
      <c r="D132">
        <f>D92*10000/D62</f>
        <v>0.021647644857442666</v>
      </c>
      <c r="E132">
        <f>E92*10000/E62</f>
        <v>-0.021329426232118465</v>
      </c>
      <c r="F132">
        <f>F92*10000/F62</f>
        <v>-0.026841318938001107</v>
      </c>
      <c r="G132">
        <f>AVERAGE(C132:E132)</f>
        <v>-0.01867752993908478</v>
      </c>
      <c r="H132">
        <f>STDEV(C132:E132)</f>
        <v>0.03906679017734438</v>
      </c>
      <c r="I132">
        <f>(B132*B4+C132*C4+D132*D4+E132*E4+F132*F4)/SUM(B4:F4)</f>
        <v>-0.010442757546313403</v>
      </c>
    </row>
    <row r="133" spans="1:9" ht="12.75">
      <c r="A133" t="s">
        <v>93</v>
      </c>
      <c r="B133">
        <f>B93*10000/B62</f>
        <v>0.12373238198980896</v>
      </c>
      <c r="C133">
        <f>C93*10000/C62</f>
        <v>0.11252250725248628</v>
      </c>
      <c r="D133">
        <f>D93*10000/D62</f>
        <v>0.12966339010562092</v>
      </c>
      <c r="E133">
        <f>E93*10000/E62</f>
        <v>0.11648752919188535</v>
      </c>
      <c r="F133">
        <f>F93*10000/F62</f>
        <v>0.08613906525386308</v>
      </c>
      <c r="G133">
        <f>AVERAGE(C133:E133)</f>
        <v>0.11955780884999752</v>
      </c>
      <c r="H133">
        <f>STDEV(C133:E133)</f>
        <v>0.008973429061985205</v>
      </c>
      <c r="I133">
        <f>(B133*B4+C133*C4+D133*D4+E133*E4+F133*F4)/SUM(B4:F4)</f>
        <v>0.11571026672497371</v>
      </c>
    </row>
    <row r="134" spans="1:9" ht="12.75">
      <c r="A134" t="s">
        <v>94</v>
      </c>
      <c r="B134">
        <f>B94*10000/B62</f>
        <v>0.0008217616237964572</v>
      </c>
      <c r="C134">
        <f>C94*10000/C62</f>
        <v>0.0002988502221788475</v>
      </c>
      <c r="D134">
        <f>D94*10000/D62</f>
        <v>-0.008892124445207155</v>
      </c>
      <c r="E134">
        <f>E94*10000/E62</f>
        <v>0.0008883972859875249</v>
      </c>
      <c r="F134">
        <f>F94*10000/F62</f>
        <v>-0.033808368834268715</v>
      </c>
      <c r="G134">
        <f>AVERAGE(C134:E134)</f>
        <v>-0.0025682923123469276</v>
      </c>
      <c r="H134">
        <f>STDEV(C134:E134)</f>
        <v>0.005484526512704448</v>
      </c>
      <c r="I134">
        <f>(B134*B4+C134*C4+D134*D4+E134*E4+F134*F4)/SUM(B4:F4)</f>
        <v>-0.006241558494138004</v>
      </c>
    </row>
    <row r="135" spans="1:9" ht="12.75">
      <c r="A135" t="s">
        <v>95</v>
      </c>
      <c r="B135">
        <f>B95*10000/B62</f>
        <v>-0.0030566911810611225</v>
      </c>
      <c r="C135">
        <f>C95*10000/C62</f>
        <v>0.005318308550154645</v>
      </c>
      <c r="D135">
        <f>D95*10000/D62</f>
        <v>-0.0032003892600220335</v>
      </c>
      <c r="E135">
        <f>E95*10000/E62</f>
        <v>0.002452341547418169</v>
      </c>
      <c r="F135">
        <f>F95*10000/F62</f>
        <v>0.004347451608695499</v>
      </c>
      <c r="G135">
        <f>AVERAGE(C135:E135)</f>
        <v>0.0015234202791835933</v>
      </c>
      <c r="H135">
        <f>STDEV(C135:E135)</f>
        <v>0.004334653865905689</v>
      </c>
      <c r="I135">
        <f>(B135*B4+C135*C4+D135*D4+E135*E4+F135*F4)/SUM(B4:F4)</f>
        <v>0.001236269816535445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2005-03-03T13:40:40Z</cp:lastPrinted>
  <dcterms:created xsi:type="dcterms:W3CDTF">2005-03-03T13:40:40Z</dcterms:created>
  <dcterms:modified xsi:type="dcterms:W3CDTF">2005-03-03T15:45:41Z</dcterms:modified>
  <cp:category/>
  <cp:version/>
  <cp:contentType/>
  <cp:contentStatus/>
</cp:coreProperties>
</file>