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980" windowHeight="9345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<sst xmlns="http://schemas.openxmlformats.org/spreadsheetml/2006/main" count="206" uniqueCount="99">
  <si>
    <t xml:space="preserve"> Thu 24/03/2005       06:35:57</t>
  </si>
  <si>
    <t>SIEGMUND</t>
  </si>
  <si>
    <t>HCMQAP529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</si>
  <si>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</si>
  <si>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</si>
  <si>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</si>
  <si>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</si>
  <si>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</si>
  <si>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</si>
  <si>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</si>
  <si>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</si>
  <si>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</si>
  <si>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</si>
  <si>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</si>
  <si>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</si>
  <si>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</si>
  <si>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</si>
  <si>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</si>
  <si>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b5!</t>
  </si>
  <si>
    <t>b6*!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</si>
  <si>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</si>
  <si>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</si>
  <si>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</si>
  <si>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</si>
  <si>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</si>
  <si>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</si>
  <si>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</si>
  <si>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</si>
  <si>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</si>
  <si>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</si>
  <si>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</si>
  <si>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</si>
  <si>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</si>
  <si>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</si>
  <si>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</si>
  <si>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</si>
  <si>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</si>
  <si>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</si>
  <si>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</si>
  <si>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</si>
  <si>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</si>
  <si>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</si>
  <si>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</si>
  <si>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</si>
  <si>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</si>
  <si>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</si>
  <si>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</si>
  <si>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</si>
  <si>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</si>
  <si>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55.377365*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</si>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</sst>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72" fontId="1" fillId="0" borderId="14" xfId="0" applyNumberFormat="1" applyFont="1" applyBorder="1" applyAlignment="1">
      <alignment horizontal="left"/>
    </xf>
    <xf numFmtId="1" fontId="1" fillId="0" borderId="14" xfId="0" applyNumberFormat="1" applyFont="1" applyBorder="1" applyAlignment="1">
      <alignment horizontal="left"/>
    </xf>
    <xf numFmtId="172" fontId="2" fillId="0" borderId="14" xfId="0" applyNumberFormat="1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72" fontId="1" fillId="0" borderId="5" xfId="0" applyNumberFormat="1" applyFont="1" applyBorder="1" applyAlignment="1">
      <alignment horizontal="left"/>
    </xf>
    <xf numFmtId="1" fontId="1" fillId="0" borderId="5" xfId="0" applyNumberFormat="1" applyFont="1" applyBorder="1" applyAlignment="1">
      <alignment horizontal="left"/>
    </xf>
    <xf numFmtId="172" fontId="2" fillId="0" borderId="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172" fontId="1" fillId="0" borderId="18" xfId="0" applyNumberFormat="1" applyFont="1" applyBorder="1" applyAlignment="1">
      <alignment horizontal="left"/>
    </xf>
    <xf numFmtId="1" fontId="1" fillId="0" borderId="18" xfId="0" applyNumberFormat="1" applyFont="1" applyBorder="1" applyAlignment="1">
      <alignment horizontal="left"/>
    </xf>
    <xf numFmtId="172" fontId="2" fillId="0" borderId="18" xfId="0" applyNumberFormat="1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" fontId="1" fillId="0" borderId="23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172" fontId="1" fillId="0" borderId="25" xfId="0" applyNumberFormat="1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2" borderId="5" xfId="0" applyNumberFormat="1" applyFont="1" applyFill="1" applyBorder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14" xfId="0" applyNumberFormat="1" applyFont="1" applyFill="1" applyBorder="1" applyAlignment="1">
      <alignment horizontal="left"/>
    </xf>
    <xf numFmtId="172" fontId="3" fillId="0" borderId="18" xfId="0" applyNumberFormat="1" applyFont="1" applyBorder="1" applyAlignment="1">
      <alignment horizontal="left"/>
    </xf>
    <xf numFmtId="172" fontId="2" fillId="2" borderId="5" xfId="0" applyNumberFormat="1" applyFont="1" applyFill="1" applyBorder="1" applyAlignment="1">
      <alignment horizontal="left"/>
    </xf>
    <xf numFmtId="172" fontId="2" fillId="2" borderId="6" xfId="0" applyNumberFormat="1" applyFont="1" applyFill="1" applyBorder="1" applyAlignment="1">
      <alignment horizontal="left"/>
    </xf>
    <xf numFmtId="172" fontId="2" fillId="2" borderId="14" xfId="0" applyNumberFormat="1" applyFont="1" applyFill="1" applyBorder="1" applyAlignment="1">
      <alignment horizontal="left"/>
    </xf>
    <xf numFmtId="173" fontId="3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b6*!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b5!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1909998"/>
        <c:axId val="40081119"/>
      </c:lineChart>
      <c:catAx>
        <c:axId val="119099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081119"/>
        <c:crosses val="autoZero"/>
        <c:auto val="1"/>
        <c:lblOffset val="100"/>
        <c:noMultiLvlLbl val="0"/>
      </c:catAx>
      <c:valAx>
        <c:axId val="40081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90999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8" t="s">
        <v>5</v>
      </c>
      <c r="B3" s="8" t="s">
        <v>6</v>
      </c>
      <c r="C3" s="9" t="s">
        <v>7</v>
      </c>
      <c r="D3" s="9" t="s">
        <v>8</v>
      </c>
      <c r="E3" s="9" t="s">
        <v>9</v>
      </c>
      <c r="F3" s="22" t="s">
        <v>10</v>
      </c>
      <c r="G3" s="32" t="s">
        <v>11</v>
      </c>
    </row>
    <row r="4" spans="1:7" ht="12">
      <c r="A4" s="19" t="s">
        <v>12</v>
      </c>
      <c r="B4" s="10">
        <v>-0.002262</v>
      </c>
      <c r="C4" s="11">
        <v>-0.003774</v>
      </c>
      <c r="D4" s="11">
        <v>-0.003782</v>
      </c>
      <c r="E4" s="11">
        <v>-0.003781</v>
      </c>
      <c r="F4" s="23">
        <v>-0.0021</v>
      </c>
      <c r="G4" s="33">
        <v>-0.011773</v>
      </c>
    </row>
    <row r="5" spans="1:7" ht="12.75" thickBot="1">
      <c r="A5" s="43" t="s">
        <v>13</v>
      </c>
      <c r="B5" s="44">
        <v>3.963011</v>
      </c>
      <c r="C5" s="45">
        <v>2.513135</v>
      </c>
      <c r="D5" s="45">
        <v>1.461052</v>
      </c>
      <c r="E5" s="45">
        <v>-2.963049</v>
      </c>
      <c r="F5" s="46">
        <v>-6.140736</v>
      </c>
      <c r="G5" s="47">
        <v>4.207179</v>
      </c>
    </row>
    <row r="6" spans="1:7" ht="12.75" thickTop="1">
      <c r="A6" s="6" t="s">
        <v>14</v>
      </c>
      <c r="B6" s="38">
        <v>31.589</v>
      </c>
      <c r="C6" s="39">
        <v>-14.27718</v>
      </c>
      <c r="D6" s="39">
        <v>95.15423</v>
      </c>
      <c r="E6" s="39">
        <v>-47.57342</v>
      </c>
      <c r="F6" s="40">
        <v>-94.02632</v>
      </c>
      <c r="G6" s="41">
        <v>0.006488091</v>
      </c>
    </row>
    <row r="7" spans="1:7" ht="12">
      <c r="A7" s="19" t="s">
        <v>15</v>
      </c>
      <c r="B7" s="29">
        <v>10000</v>
      </c>
      <c r="C7" s="13">
        <v>10000</v>
      </c>
      <c r="D7" s="13">
        <v>10000</v>
      </c>
      <c r="E7" s="13">
        <v>10000</v>
      </c>
      <c r="F7" s="25">
        <v>10000</v>
      </c>
      <c r="G7" s="35">
        <v>10000</v>
      </c>
    </row>
    <row r="8" spans="1:7" ht="12">
      <c r="A8" s="19" t="s">
        <v>16</v>
      </c>
      <c r="B8" s="28">
        <v>-1.693005</v>
      </c>
      <c r="C8" s="12">
        <v>0.2303107</v>
      </c>
      <c r="D8" s="12">
        <v>-4.541548</v>
      </c>
      <c r="E8" s="12">
        <v>-1.93643</v>
      </c>
      <c r="F8" s="24">
        <v>-2.629547</v>
      </c>
      <c r="G8" s="34">
        <v>-2.100772</v>
      </c>
    </row>
    <row r="9" spans="1:7" ht="12">
      <c r="A9" s="19" t="s">
        <v>17</v>
      </c>
      <c r="B9" s="28">
        <v>0.2092563</v>
      </c>
      <c r="C9" s="12">
        <v>0.5511658</v>
      </c>
      <c r="D9" s="12">
        <v>0.06323121</v>
      </c>
      <c r="E9" s="12">
        <v>-0.06928015</v>
      </c>
      <c r="F9" s="24">
        <v>-1.414064</v>
      </c>
      <c r="G9" s="34">
        <v>-0.02806316</v>
      </c>
    </row>
    <row r="10" spans="1:7" ht="12">
      <c r="A10" s="19" t="s">
        <v>18</v>
      </c>
      <c r="B10" s="48">
        <v>1.155841</v>
      </c>
      <c r="C10" s="49">
        <v>0.2125631</v>
      </c>
      <c r="D10" s="49">
        <v>2.080134</v>
      </c>
      <c r="E10" s="49">
        <v>1.282217</v>
      </c>
      <c r="F10" s="50">
        <v>-1.290223</v>
      </c>
      <c r="G10" s="34">
        <v>0.855004</v>
      </c>
    </row>
    <row r="11" spans="1:7" ht="12">
      <c r="A11" s="20" t="s">
        <v>19</v>
      </c>
      <c r="B11" s="52">
        <v>0.787418</v>
      </c>
      <c r="C11" s="53">
        <v>-1.733746</v>
      </c>
      <c r="D11" s="53">
        <v>-3.461346</v>
      </c>
      <c r="E11" s="53">
        <v>-3.381923</v>
      </c>
      <c r="F11" s="54">
        <v>10.32129</v>
      </c>
      <c r="G11" s="51">
        <v>-0.570994</v>
      </c>
    </row>
    <row r="12" spans="1:7" ht="12">
      <c r="A12" s="19" t="s">
        <v>20</v>
      </c>
      <c r="B12" s="28">
        <v>0.07885545</v>
      </c>
      <c r="C12" s="12">
        <v>-0.2322589</v>
      </c>
      <c r="D12" s="12">
        <v>0.2123778</v>
      </c>
      <c r="E12" s="12">
        <v>-0.1347883</v>
      </c>
      <c r="F12" s="24">
        <v>-0.2693051</v>
      </c>
      <c r="G12" s="34">
        <v>-0.06181505</v>
      </c>
    </row>
    <row r="13" spans="1:7" ht="12">
      <c r="A13" s="19" t="s">
        <v>21</v>
      </c>
      <c r="B13" s="28">
        <v>0.05905205</v>
      </c>
      <c r="C13" s="12">
        <v>0.0133601</v>
      </c>
      <c r="D13" s="12">
        <v>-0.1175306</v>
      </c>
      <c r="E13" s="12">
        <v>-0.1508355</v>
      </c>
      <c r="F13" s="24">
        <v>-0.07234425</v>
      </c>
      <c r="G13" s="34">
        <v>-0.06261874</v>
      </c>
    </row>
    <row r="14" spans="1:7" ht="12">
      <c r="A14" s="19" t="s">
        <v>22</v>
      </c>
      <c r="B14" s="28">
        <v>-0.001557852</v>
      </c>
      <c r="C14" s="12">
        <v>0.02040292</v>
      </c>
      <c r="D14" s="12">
        <v>0.02317125</v>
      </c>
      <c r="E14" s="12">
        <v>0.06010529</v>
      </c>
      <c r="F14" s="24">
        <v>-0.09885331</v>
      </c>
      <c r="G14" s="34">
        <v>0.01151247</v>
      </c>
    </row>
    <row r="15" spans="1:7" ht="12">
      <c r="A15" s="20" t="s">
        <v>23</v>
      </c>
      <c r="B15" s="30">
        <v>-0.125337</v>
      </c>
      <c r="C15" s="14">
        <v>0.08920738</v>
      </c>
      <c r="D15" s="14">
        <v>0.4953828</v>
      </c>
      <c r="E15" s="14">
        <v>0.4208848</v>
      </c>
      <c r="F15" s="26">
        <v>-0.04486315</v>
      </c>
      <c r="G15" s="36">
        <v>0.2180709</v>
      </c>
    </row>
    <row r="16" spans="1:7" ht="12">
      <c r="A16" s="19" t="s">
        <v>24</v>
      </c>
      <c r="B16" s="28">
        <v>-0.01749854</v>
      </c>
      <c r="C16" s="12">
        <v>-0.04955545</v>
      </c>
      <c r="D16" s="12">
        <v>0.005241759</v>
      </c>
      <c r="E16" s="12">
        <v>-0.01350418</v>
      </c>
      <c r="F16" s="24">
        <v>-0.02145627</v>
      </c>
      <c r="G16" s="34">
        <v>-0.01929307</v>
      </c>
    </row>
    <row r="17" spans="1:7" ht="12">
      <c r="A17" s="19" t="s">
        <v>25</v>
      </c>
      <c r="B17" s="28">
        <v>-0.05320257</v>
      </c>
      <c r="C17" s="12">
        <v>-0.06275503</v>
      </c>
      <c r="D17" s="12">
        <v>-0.04958721</v>
      </c>
      <c r="E17" s="12">
        <v>-0.05748349</v>
      </c>
      <c r="F17" s="24">
        <v>-0.06050099</v>
      </c>
      <c r="G17" s="34">
        <v>-0.05664036</v>
      </c>
    </row>
    <row r="18" spans="1:7" ht="12">
      <c r="A18" s="19" t="s">
        <v>26</v>
      </c>
      <c r="B18" s="28">
        <v>0.02411029</v>
      </c>
      <c r="C18" s="12">
        <v>0.03834315</v>
      </c>
      <c r="D18" s="12">
        <v>-0.01625942</v>
      </c>
      <c r="E18" s="12">
        <v>0.03488678</v>
      </c>
      <c r="F18" s="24">
        <v>0.02392885</v>
      </c>
      <c r="G18" s="34">
        <v>0.02036501</v>
      </c>
    </row>
    <row r="19" spans="1:7" ht="12">
      <c r="A19" s="20" t="s">
        <v>27</v>
      </c>
      <c r="B19" s="30">
        <v>-0.2229042</v>
      </c>
      <c r="C19" s="14">
        <v>-0.2172821</v>
      </c>
      <c r="D19" s="14">
        <v>-0.2500551</v>
      </c>
      <c r="E19" s="14">
        <v>-0.2439873</v>
      </c>
      <c r="F19" s="26">
        <v>-0.1896645</v>
      </c>
      <c r="G19" s="36">
        <v>-0.2287236</v>
      </c>
    </row>
    <row r="20" spans="1:7" ht="12.75" thickBot="1">
      <c r="A20" s="43" t="s">
        <v>28</v>
      </c>
      <c r="B20" s="44">
        <v>-0.006855346</v>
      </c>
      <c r="C20" s="45">
        <v>0.002057057</v>
      </c>
      <c r="D20" s="45">
        <v>0.0006075277</v>
      </c>
      <c r="E20" s="45">
        <v>-0.004404308</v>
      </c>
      <c r="F20" s="46">
        <v>0.01137293</v>
      </c>
      <c r="G20" s="47">
        <v>0.0001139811</v>
      </c>
    </row>
    <row r="21" spans="1:7" ht="12.75" thickTop="1">
      <c r="A21" s="6" t="s">
        <v>29</v>
      </c>
      <c r="B21" s="38">
        <v>-63.58373</v>
      </c>
      <c r="C21" s="39">
        <v>83.2385</v>
      </c>
      <c r="D21" s="39">
        <v>-22.48794</v>
      </c>
      <c r="E21" s="39">
        <v>-17.28654</v>
      </c>
      <c r="F21" s="40">
        <v>-9.39949</v>
      </c>
      <c r="G21" s="42">
        <v>0.008749094</v>
      </c>
    </row>
    <row r="22" spans="1:7" ht="12">
      <c r="A22" s="19" t="s">
        <v>30</v>
      </c>
      <c r="B22" s="28">
        <v>79.26188</v>
      </c>
      <c r="C22" s="12">
        <v>50.26312</v>
      </c>
      <c r="D22" s="12">
        <v>29.22112</v>
      </c>
      <c r="E22" s="12">
        <v>-59.26168</v>
      </c>
      <c r="F22" s="24">
        <v>-122.8209</v>
      </c>
      <c r="G22" s="35">
        <v>0</v>
      </c>
    </row>
    <row r="23" spans="1:7" ht="12">
      <c r="A23" s="19" t="s">
        <v>31</v>
      </c>
      <c r="B23" s="28">
        <v>-0.2526772</v>
      </c>
      <c r="C23" s="12">
        <v>-0.788828</v>
      </c>
      <c r="D23" s="12">
        <v>0.6276526</v>
      </c>
      <c r="E23" s="12">
        <v>0.2098885</v>
      </c>
      <c r="F23" s="24">
        <v>7.107035</v>
      </c>
      <c r="G23" s="34">
        <v>0.9263453</v>
      </c>
    </row>
    <row r="24" spans="1:7" ht="12">
      <c r="A24" s="19" t="s">
        <v>32</v>
      </c>
      <c r="B24" s="28">
        <v>0.4355601</v>
      </c>
      <c r="C24" s="12">
        <v>4.61873</v>
      </c>
      <c r="D24" s="12">
        <v>4.425798</v>
      </c>
      <c r="E24" s="12">
        <v>1.711533</v>
      </c>
      <c r="F24" s="24">
        <v>4.822967</v>
      </c>
      <c r="G24" s="34">
        <v>3.296555</v>
      </c>
    </row>
    <row r="25" spans="1:7" ht="12">
      <c r="A25" s="19" t="s">
        <v>33</v>
      </c>
      <c r="B25" s="28">
        <v>-0.9493037</v>
      </c>
      <c r="C25" s="12">
        <v>-1.407776</v>
      </c>
      <c r="D25" s="12">
        <v>-0.3189578</v>
      </c>
      <c r="E25" s="12">
        <v>-0.1453314</v>
      </c>
      <c r="F25" s="24">
        <v>-1.622018</v>
      </c>
      <c r="G25" s="34">
        <v>-0.8039946</v>
      </c>
    </row>
    <row r="26" spans="1:7" ht="12">
      <c r="A26" s="20" t="s">
        <v>34</v>
      </c>
      <c r="B26" s="30">
        <v>0.812784</v>
      </c>
      <c r="C26" s="14">
        <v>0.7045372</v>
      </c>
      <c r="D26" s="14">
        <v>0.8037506</v>
      </c>
      <c r="E26" s="14">
        <v>0.454955</v>
      </c>
      <c r="F26" s="26">
        <v>1.155543</v>
      </c>
      <c r="G26" s="36">
        <v>0.7442289</v>
      </c>
    </row>
    <row r="27" spans="1:7" ht="12">
      <c r="A27" s="19" t="s">
        <v>35</v>
      </c>
      <c r="B27" s="28">
        <v>0.8184882</v>
      </c>
      <c r="C27" s="12">
        <v>0.3360298</v>
      </c>
      <c r="D27" s="12">
        <v>0.2123287</v>
      </c>
      <c r="E27" s="12">
        <v>0.1073607</v>
      </c>
      <c r="F27" s="24">
        <v>0.4893394</v>
      </c>
      <c r="G27" s="34">
        <v>0.3411902</v>
      </c>
    </row>
    <row r="28" spans="1:7" ht="12">
      <c r="A28" s="19" t="s">
        <v>36</v>
      </c>
      <c r="B28" s="28">
        <v>-0.1208172</v>
      </c>
      <c r="C28" s="12">
        <v>0.4696675</v>
      </c>
      <c r="D28" s="12">
        <v>0.2918127</v>
      </c>
      <c r="E28" s="12">
        <v>0.5351449</v>
      </c>
      <c r="F28" s="24">
        <v>0.5888503</v>
      </c>
      <c r="G28" s="34">
        <v>0.3734374</v>
      </c>
    </row>
    <row r="29" spans="1:7" ht="12">
      <c r="A29" s="19" t="s">
        <v>37</v>
      </c>
      <c r="B29" s="28">
        <v>0.1191599</v>
      </c>
      <c r="C29" s="12">
        <v>0.01945784</v>
      </c>
      <c r="D29" s="12">
        <v>-0.01148683</v>
      </c>
      <c r="E29" s="12">
        <v>0.05139498</v>
      </c>
      <c r="F29" s="24">
        <v>-0.02960972</v>
      </c>
      <c r="G29" s="34">
        <v>0.02750078</v>
      </c>
    </row>
    <row r="30" spans="1:7" ht="12">
      <c r="A30" s="20" t="s">
        <v>38</v>
      </c>
      <c r="B30" s="30">
        <v>0.1983381</v>
      </c>
      <c r="C30" s="14">
        <v>0.1244422</v>
      </c>
      <c r="D30" s="14">
        <v>0.1486044</v>
      </c>
      <c r="E30" s="14">
        <v>-0.001599451</v>
      </c>
      <c r="F30" s="26">
        <v>0.1951061</v>
      </c>
      <c r="G30" s="36">
        <v>0.1200253</v>
      </c>
    </row>
    <row r="31" spans="1:7" ht="12">
      <c r="A31" s="19" t="s">
        <v>39</v>
      </c>
      <c r="B31" s="28">
        <v>-0.0645256</v>
      </c>
      <c r="C31" s="12">
        <v>-0.006033424</v>
      </c>
      <c r="D31" s="12">
        <v>-0.004349414</v>
      </c>
      <c r="E31" s="12">
        <v>-0.007284673</v>
      </c>
      <c r="F31" s="24">
        <v>0.004647882</v>
      </c>
      <c r="G31" s="34">
        <v>-0.01293135</v>
      </c>
    </row>
    <row r="32" spans="1:7" ht="12">
      <c r="A32" s="19" t="s">
        <v>40</v>
      </c>
      <c r="B32" s="28">
        <v>0.01538319</v>
      </c>
      <c r="C32" s="12">
        <v>0.04041283</v>
      </c>
      <c r="D32" s="12">
        <v>0.04253721</v>
      </c>
      <c r="E32" s="12">
        <v>0.0868981</v>
      </c>
      <c r="F32" s="24">
        <v>0.07675649</v>
      </c>
      <c r="G32" s="34">
        <v>0.0533694</v>
      </c>
    </row>
    <row r="33" spans="1:7" ht="12">
      <c r="A33" s="19" t="s">
        <v>41</v>
      </c>
      <c r="B33" s="28">
        <v>0.1212862</v>
      </c>
      <c r="C33" s="12">
        <v>0.1164243</v>
      </c>
      <c r="D33" s="12">
        <v>0.1547703</v>
      </c>
      <c r="E33" s="12">
        <v>0.1390945</v>
      </c>
      <c r="F33" s="24">
        <v>0.09607397</v>
      </c>
      <c r="G33" s="34">
        <v>0.1291019</v>
      </c>
    </row>
    <row r="34" spans="1:7" ht="12">
      <c r="A34" s="20" t="s">
        <v>42</v>
      </c>
      <c r="B34" s="30">
        <v>-0.002093388</v>
      </c>
      <c r="C34" s="14">
        <v>-0.009028983</v>
      </c>
      <c r="D34" s="14">
        <v>-0.003964498</v>
      </c>
      <c r="E34" s="14">
        <v>0.005243526</v>
      </c>
      <c r="F34" s="26">
        <v>-0.03924675</v>
      </c>
      <c r="G34" s="36">
        <v>-0.007439508</v>
      </c>
    </row>
    <row r="35" spans="1:7" ht="12.75" thickBot="1">
      <c r="A35" s="21" t="s">
        <v>43</v>
      </c>
      <c r="B35" s="31">
        <v>-0.005926709</v>
      </c>
      <c r="C35" s="15">
        <v>-0.005044184</v>
      </c>
      <c r="D35" s="15">
        <v>-0.005249164</v>
      </c>
      <c r="E35" s="15">
        <v>-0.002617652</v>
      </c>
      <c r="F35" s="27">
        <v>-0.00127551</v>
      </c>
      <c r="G35" s="37">
        <v>-0.004132191</v>
      </c>
    </row>
    <row r="36" spans="1:7" ht="12">
      <c r="A36" s="4" t="s">
        <v>44</v>
      </c>
      <c r="B36" s="3">
        <v>21.42029</v>
      </c>
      <c r="C36" s="3">
        <v>21.40808</v>
      </c>
      <c r="D36" s="3">
        <v>21.41113</v>
      </c>
      <c r="E36" s="3">
        <v>21.39893</v>
      </c>
      <c r="F36" s="3">
        <v>21.39893</v>
      </c>
      <c r="G36" s="3"/>
    </row>
    <row r="37" spans="1:6" ht="12">
      <c r="A37" s="4" t="s">
        <v>45</v>
      </c>
      <c r="B37" s="2">
        <v>-0.2482096</v>
      </c>
      <c r="C37" s="2">
        <v>-0.1581828</v>
      </c>
      <c r="D37" s="2">
        <v>-0.09918213</v>
      </c>
      <c r="E37" s="2">
        <v>-0.04475912</v>
      </c>
      <c r="F37" s="2">
        <v>0.005086263</v>
      </c>
    </row>
    <row r="38" spans="1:7" ht="12">
      <c r="A38" s="4" t="s">
        <v>54</v>
      </c>
      <c r="B38" s="2">
        <v>-5.284122E-05</v>
      </c>
      <c r="C38" s="2">
        <v>2.355936E-05</v>
      </c>
      <c r="D38" s="2">
        <v>-0.0001616491</v>
      </c>
      <c r="E38" s="2">
        <v>8.069783E-05</v>
      </c>
      <c r="F38" s="2">
        <v>0.0001596244</v>
      </c>
      <c r="G38" s="2">
        <v>0.0002274867</v>
      </c>
    </row>
    <row r="39" spans="1:7" ht="12.75" thickBot="1">
      <c r="A39" s="4" t="s">
        <v>55</v>
      </c>
      <c r="B39" s="2">
        <v>0.0001085112</v>
      </c>
      <c r="C39" s="2">
        <v>-0.0001416239</v>
      </c>
      <c r="D39" s="2">
        <v>3.870185E-05</v>
      </c>
      <c r="E39" s="2">
        <v>2.986535E-05</v>
      </c>
      <c r="F39" s="2">
        <v>1.793965E-05</v>
      </c>
      <c r="G39" s="2">
        <v>0.001050451</v>
      </c>
    </row>
    <row r="40" spans="2:7" ht="12.75" thickBot="1">
      <c r="B40" s="7" t="s">
        <v>46</v>
      </c>
      <c r="C40" s="17">
        <v>-0.003779</v>
      </c>
      <c r="D40" s="16" t="s">
        <v>47</v>
      </c>
      <c r="E40" s="17">
        <v>3.115464</v>
      </c>
      <c r="F40" s="16" t="s">
        <v>48</v>
      </c>
      <c r="G40" s="55" t="s">
        <v>49</v>
      </c>
    </row>
    <row r="41" spans="1:6" ht="12">
      <c r="A41" s="5" t="s">
        <v>52</v>
      </c>
      <c r="F41" s="1" t="s">
        <v>53</v>
      </c>
    </row>
    <row r="42" spans="1:6" ht="12">
      <c r="A42" s="4" t="s">
        <v>50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51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3.140625" style="0" bestFit="1" customWidth="1"/>
    <col min="3" max="3" width="12.5742187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0.002262</v>
      </c>
      <c r="C4">
        <v>0.003774</v>
      </c>
      <c r="D4">
        <v>0.003782</v>
      </c>
      <c r="E4">
        <v>0.003781</v>
      </c>
      <c r="F4">
        <v>0.0021</v>
      </c>
      <c r="G4">
        <v>0.011773</v>
      </c>
    </row>
    <row r="5" spans="1:7" ht="12.75">
      <c r="A5" t="s">
        <v>13</v>
      </c>
      <c r="B5">
        <v>3.963011</v>
      </c>
      <c r="C5">
        <v>2.513135</v>
      </c>
      <c r="D5">
        <v>1.461052</v>
      </c>
      <c r="E5">
        <v>-2.963049</v>
      </c>
      <c r="F5">
        <v>-6.140736</v>
      </c>
      <c r="G5">
        <v>4.207179</v>
      </c>
    </row>
    <row r="6" spans="1:7" ht="12.75">
      <c r="A6" t="s">
        <v>14</v>
      </c>
      <c r="B6" s="56">
        <v>31.589</v>
      </c>
      <c r="C6" s="56">
        <v>-14.27718</v>
      </c>
      <c r="D6" s="56">
        <v>95.15423</v>
      </c>
      <c r="E6" s="56">
        <v>-47.57342</v>
      </c>
      <c r="F6" s="56">
        <v>-94.02632</v>
      </c>
      <c r="G6" s="56">
        <v>0.006488091</v>
      </c>
    </row>
    <row r="7" spans="1:7" ht="12.75">
      <c r="A7" t="s">
        <v>15</v>
      </c>
      <c r="B7" s="56">
        <v>10000</v>
      </c>
      <c r="C7" s="56">
        <v>10000</v>
      </c>
      <c r="D7" s="56">
        <v>10000</v>
      </c>
      <c r="E7" s="56">
        <v>10000</v>
      </c>
      <c r="F7" s="56">
        <v>10000</v>
      </c>
      <c r="G7" s="56">
        <v>10000</v>
      </c>
    </row>
    <row r="8" spans="1:7" ht="12.75">
      <c r="A8" t="s">
        <v>16</v>
      </c>
      <c r="B8" s="56">
        <v>-1.693005</v>
      </c>
      <c r="C8" s="56">
        <v>0.2303107</v>
      </c>
      <c r="D8" s="56">
        <v>-4.541548</v>
      </c>
      <c r="E8" s="56">
        <v>-1.93643</v>
      </c>
      <c r="F8" s="56">
        <v>-2.629547</v>
      </c>
      <c r="G8" s="56">
        <v>-2.100772</v>
      </c>
    </row>
    <row r="9" spans="1:7" ht="12.75">
      <c r="A9" t="s">
        <v>17</v>
      </c>
      <c r="B9" s="56">
        <v>0.2092563</v>
      </c>
      <c r="C9" s="56">
        <v>0.5511658</v>
      </c>
      <c r="D9" s="56">
        <v>0.06323121</v>
      </c>
      <c r="E9" s="56">
        <v>-0.06928015</v>
      </c>
      <c r="F9" s="56">
        <v>-1.414064</v>
      </c>
      <c r="G9" s="56">
        <v>-0.02806316</v>
      </c>
    </row>
    <row r="10" spans="1:7" ht="12.75">
      <c r="A10" t="s">
        <v>18</v>
      </c>
      <c r="B10" s="56">
        <v>1.155841</v>
      </c>
      <c r="C10" s="56">
        <v>0.2125631</v>
      </c>
      <c r="D10" s="56">
        <v>2.080134</v>
      </c>
      <c r="E10" s="56">
        <v>1.282217</v>
      </c>
      <c r="F10" s="56">
        <v>-1.290223</v>
      </c>
      <c r="G10" s="56">
        <v>0.855004</v>
      </c>
    </row>
    <row r="11" spans="1:7" ht="12.75">
      <c r="A11" t="s">
        <v>19</v>
      </c>
      <c r="B11" s="56">
        <v>0.787418</v>
      </c>
      <c r="C11" s="56">
        <v>-1.733746</v>
      </c>
      <c r="D11" s="56">
        <v>-3.461346</v>
      </c>
      <c r="E11" s="56">
        <v>-3.381923</v>
      </c>
      <c r="F11" s="56">
        <v>10.32129</v>
      </c>
      <c r="G11" s="56">
        <v>-0.570994</v>
      </c>
    </row>
    <row r="12" spans="1:7" ht="12.75">
      <c r="A12" t="s">
        <v>20</v>
      </c>
      <c r="B12" s="56">
        <v>0.07885545</v>
      </c>
      <c r="C12" s="56">
        <v>-0.2322589</v>
      </c>
      <c r="D12" s="56">
        <v>0.2123778</v>
      </c>
      <c r="E12" s="56">
        <v>-0.1347883</v>
      </c>
      <c r="F12" s="56">
        <v>-0.2693051</v>
      </c>
      <c r="G12" s="56">
        <v>-0.06181505</v>
      </c>
    </row>
    <row r="13" spans="1:7" ht="12.75">
      <c r="A13" t="s">
        <v>21</v>
      </c>
      <c r="B13" s="56">
        <v>0.05905205</v>
      </c>
      <c r="C13" s="56">
        <v>0.0133601</v>
      </c>
      <c r="D13" s="56">
        <v>-0.1175306</v>
      </c>
      <c r="E13" s="56">
        <v>-0.1508355</v>
      </c>
      <c r="F13" s="56">
        <v>-0.07234425</v>
      </c>
      <c r="G13" s="56">
        <v>-0.06261874</v>
      </c>
    </row>
    <row r="14" spans="1:7" ht="12.75">
      <c r="A14" t="s">
        <v>22</v>
      </c>
      <c r="B14" s="56">
        <v>-0.001557852</v>
      </c>
      <c r="C14" s="56">
        <v>0.02040292</v>
      </c>
      <c r="D14" s="56">
        <v>0.02317125</v>
      </c>
      <c r="E14" s="56">
        <v>0.06010529</v>
      </c>
      <c r="F14" s="56">
        <v>-0.09885331</v>
      </c>
      <c r="G14" s="56">
        <v>0.01151247</v>
      </c>
    </row>
    <row r="15" spans="1:7" ht="12.75">
      <c r="A15" t="s">
        <v>23</v>
      </c>
      <c r="B15" s="56">
        <v>-0.125337</v>
      </c>
      <c r="C15" s="56">
        <v>0.08920738</v>
      </c>
      <c r="D15" s="56">
        <v>0.4953828</v>
      </c>
      <c r="E15" s="56">
        <v>0.4208848</v>
      </c>
      <c r="F15" s="56">
        <v>-0.04486315</v>
      </c>
      <c r="G15" s="56">
        <v>0.2180709</v>
      </c>
    </row>
    <row r="16" spans="1:7" ht="12.75">
      <c r="A16" t="s">
        <v>24</v>
      </c>
      <c r="B16" s="56">
        <v>-0.01749854</v>
      </c>
      <c r="C16" s="56">
        <v>-0.04955545</v>
      </c>
      <c r="D16" s="56">
        <v>0.005241759</v>
      </c>
      <c r="E16" s="56">
        <v>-0.01350418</v>
      </c>
      <c r="F16" s="56">
        <v>-0.02145627</v>
      </c>
      <c r="G16" s="56">
        <v>-0.01929307</v>
      </c>
    </row>
    <row r="17" spans="1:7" ht="12.75">
      <c r="A17" t="s">
        <v>25</v>
      </c>
      <c r="B17" s="56">
        <v>-0.05320257</v>
      </c>
      <c r="C17" s="56">
        <v>-0.06275503</v>
      </c>
      <c r="D17" s="56">
        <v>-0.04958721</v>
      </c>
      <c r="E17" s="56">
        <v>-0.05748349</v>
      </c>
      <c r="F17" s="56">
        <v>-0.06050099</v>
      </c>
      <c r="G17" s="56">
        <v>-0.05664036</v>
      </c>
    </row>
    <row r="18" spans="1:7" ht="12.75">
      <c r="A18" t="s">
        <v>26</v>
      </c>
      <c r="B18" s="56">
        <v>0.02411029</v>
      </c>
      <c r="C18" s="56">
        <v>0.03834315</v>
      </c>
      <c r="D18" s="56">
        <v>-0.01625942</v>
      </c>
      <c r="E18" s="56">
        <v>0.03488678</v>
      </c>
      <c r="F18" s="56">
        <v>0.02392885</v>
      </c>
      <c r="G18" s="56">
        <v>0.02036501</v>
      </c>
    </row>
    <row r="19" spans="1:7" ht="12.75">
      <c r="A19" t="s">
        <v>27</v>
      </c>
      <c r="B19" s="56">
        <v>-0.2229042</v>
      </c>
      <c r="C19" s="56">
        <v>-0.2172821</v>
      </c>
      <c r="D19" s="56">
        <v>-0.2500551</v>
      </c>
      <c r="E19" s="56">
        <v>-0.2439873</v>
      </c>
      <c r="F19" s="56">
        <v>-0.1896645</v>
      </c>
      <c r="G19" s="56">
        <v>-0.2287236</v>
      </c>
    </row>
    <row r="20" spans="1:7" ht="12.75">
      <c r="A20" t="s">
        <v>28</v>
      </c>
      <c r="B20" s="56">
        <v>-0.006855346</v>
      </c>
      <c r="C20" s="56">
        <v>0.002057057</v>
      </c>
      <c r="D20" s="56">
        <v>0.0006075277</v>
      </c>
      <c r="E20" s="56">
        <v>-0.004404308</v>
      </c>
      <c r="F20" s="56">
        <v>0.01137293</v>
      </c>
      <c r="G20" s="56">
        <v>0.0001139811</v>
      </c>
    </row>
    <row r="21" spans="1:7" ht="12.75">
      <c r="A21" t="s">
        <v>29</v>
      </c>
      <c r="B21" s="56">
        <v>-63.58373</v>
      </c>
      <c r="C21" s="56">
        <v>83.2385</v>
      </c>
      <c r="D21" s="56">
        <v>-22.48794</v>
      </c>
      <c r="E21" s="56">
        <v>-17.28654</v>
      </c>
      <c r="F21" s="56">
        <v>-9.39949</v>
      </c>
      <c r="G21" s="56">
        <v>0.008749094</v>
      </c>
    </row>
    <row r="22" spans="1:7" ht="12.75">
      <c r="A22" t="s">
        <v>30</v>
      </c>
      <c r="B22" s="56">
        <v>79.26188</v>
      </c>
      <c r="C22" s="56">
        <v>50.26312</v>
      </c>
      <c r="D22" s="56">
        <v>29.22112</v>
      </c>
      <c r="E22" s="56">
        <v>-59.26168</v>
      </c>
      <c r="F22" s="56">
        <v>-122.8209</v>
      </c>
      <c r="G22" s="56">
        <v>0</v>
      </c>
    </row>
    <row r="23" spans="1:7" ht="12.75">
      <c r="A23" t="s">
        <v>31</v>
      </c>
      <c r="B23" s="56">
        <v>-0.2526772</v>
      </c>
      <c r="C23" s="56">
        <v>-0.788828</v>
      </c>
      <c r="D23" s="56">
        <v>0.6276526</v>
      </c>
      <c r="E23" s="56">
        <v>0.2098885</v>
      </c>
      <c r="F23" s="56">
        <v>7.107035</v>
      </c>
      <c r="G23" s="56">
        <v>0.9263453</v>
      </c>
    </row>
    <row r="24" spans="1:7" ht="12.75">
      <c r="A24" t="s">
        <v>32</v>
      </c>
      <c r="B24" s="56">
        <v>0.4355601</v>
      </c>
      <c r="C24" s="56">
        <v>4.61873</v>
      </c>
      <c r="D24" s="56">
        <v>4.425798</v>
      </c>
      <c r="E24" s="56">
        <v>1.711533</v>
      </c>
      <c r="F24" s="56">
        <v>4.822967</v>
      </c>
      <c r="G24" s="56">
        <v>3.296555</v>
      </c>
    </row>
    <row r="25" spans="1:7" ht="12.75">
      <c r="A25" t="s">
        <v>33</v>
      </c>
      <c r="B25" s="56">
        <v>-0.9493037</v>
      </c>
      <c r="C25" s="56">
        <v>-1.407776</v>
      </c>
      <c r="D25" s="56">
        <v>-0.3189578</v>
      </c>
      <c r="E25" s="56">
        <v>-0.1453314</v>
      </c>
      <c r="F25" s="56">
        <v>-1.622018</v>
      </c>
      <c r="G25" s="56">
        <v>-0.8039946</v>
      </c>
    </row>
    <row r="26" spans="1:7" ht="12.75">
      <c r="A26" t="s">
        <v>34</v>
      </c>
      <c r="B26" s="56">
        <v>0.812784</v>
      </c>
      <c r="C26" s="56">
        <v>0.7045372</v>
      </c>
      <c r="D26" s="56">
        <v>0.8037506</v>
      </c>
      <c r="E26" s="56">
        <v>0.454955</v>
      </c>
      <c r="F26" s="56">
        <v>1.155543</v>
      </c>
      <c r="G26" s="56">
        <v>0.7442289</v>
      </c>
    </row>
    <row r="27" spans="1:7" ht="12.75">
      <c r="A27" t="s">
        <v>35</v>
      </c>
      <c r="B27" s="56">
        <v>0.8184882</v>
      </c>
      <c r="C27" s="56">
        <v>0.3360298</v>
      </c>
      <c r="D27" s="56">
        <v>0.2123287</v>
      </c>
      <c r="E27" s="56">
        <v>0.1073607</v>
      </c>
      <c r="F27" s="56">
        <v>0.4893394</v>
      </c>
      <c r="G27" s="56">
        <v>0.3411902</v>
      </c>
    </row>
    <row r="28" spans="1:7" ht="12.75">
      <c r="A28" t="s">
        <v>36</v>
      </c>
      <c r="B28" s="56">
        <v>-0.1208172</v>
      </c>
      <c r="C28" s="56">
        <v>0.4696675</v>
      </c>
      <c r="D28" s="56">
        <v>0.2918127</v>
      </c>
      <c r="E28" s="56">
        <v>0.5351449</v>
      </c>
      <c r="F28" s="56">
        <v>0.5888503</v>
      </c>
      <c r="G28" s="56">
        <v>0.3734374</v>
      </c>
    </row>
    <row r="29" spans="1:7" ht="12.75">
      <c r="A29" t="s">
        <v>37</v>
      </c>
      <c r="B29" s="56">
        <v>0.1191599</v>
      </c>
      <c r="C29" s="56">
        <v>0.01945784</v>
      </c>
      <c r="D29" s="56">
        <v>-0.01148683</v>
      </c>
      <c r="E29" s="56">
        <v>0.05139498</v>
      </c>
      <c r="F29" s="56">
        <v>-0.02960972</v>
      </c>
      <c r="G29" s="56">
        <v>0.02750078</v>
      </c>
    </row>
    <row r="30" spans="1:7" ht="12.75">
      <c r="A30" t="s">
        <v>38</v>
      </c>
      <c r="B30" s="56">
        <v>0.1983381</v>
      </c>
      <c r="C30" s="56">
        <v>0.1244422</v>
      </c>
      <c r="D30" s="56">
        <v>0.1486044</v>
      </c>
      <c r="E30" s="56">
        <v>-0.001599451</v>
      </c>
      <c r="F30" s="56">
        <v>0.1951061</v>
      </c>
      <c r="G30" s="56">
        <v>0.1200253</v>
      </c>
    </row>
    <row r="31" spans="1:7" ht="12.75">
      <c r="A31" t="s">
        <v>39</v>
      </c>
      <c r="B31" s="56">
        <v>-0.0645256</v>
      </c>
      <c r="C31" s="56">
        <v>-0.006033424</v>
      </c>
      <c r="D31" s="56">
        <v>-0.004349414</v>
      </c>
      <c r="E31" s="56">
        <v>-0.007284673</v>
      </c>
      <c r="F31" s="56">
        <v>0.004647882</v>
      </c>
      <c r="G31" s="56">
        <v>-0.01293135</v>
      </c>
    </row>
    <row r="32" spans="1:7" ht="12.75">
      <c r="A32" t="s">
        <v>40</v>
      </c>
      <c r="B32" s="56">
        <v>0.01538319</v>
      </c>
      <c r="C32" s="56">
        <v>0.04041283</v>
      </c>
      <c r="D32" s="56">
        <v>0.04253721</v>
      </c>
      <c r="E32" s="56">
        <v>0.0868981</v>
      </c>
      <c r="F32" s="56">
        <v>0.07675649</v>
      </c>
      <c r="G32" s="56">
        <v>0.0533694</v>
      </c>
    </row>
    <row r="33" spans="1:7" ht="12.75">
      <c r="A33" t="s">
        <v>41</v>
      </c>
      <c r="B33" s="56">
        <v>0.1212862</v>
      </c>
      <c r="C33" s="56">
        <v>0.1164243</v>
      </c>
      <c r="D33" s="56">
        <v>0.1547703</v>
      </c>
      <c r="E33" s="56">
        <v>0.1390945</v>
      </c>
      <c r="F33" s="56">
        <v>0.09607397</v>
      </c>
      <c r="G33" s="56">
        <v>0.1291019</v>
      </c>
    </row>
    <row r="34" spans="1:7" ht="12.75">
      <c r="A34" t="s">
        <v>42</v>
      </c>
      <c r="B34" s="56">
        <v>-0.002093388</v>
      </c>
      <c r="C34" s="56">
        <v>-0.009028983</v>
      </c>
      <c r="D34" s="56">
        <v>-0.003964498</v>
      </c>
      <c r="E34" s="56">
        <v>0.005243526</v>
      </c>
      <c r="F34" s="56">
        <v>-0.03924675</v>
      </c>
      <c r="G34" s="56">
        <v>-0.007439508</v>
      </c>
    </row>
    <row r="35" spans="1:7" ht="12.75">
      <c r="A35" t="s">
        <v>43</v>
      </c>
      <c r="B35" s="56">
        <v>-0.005926709</v>
      </c>
      <c r="C35" s="56">
        <v>-0.005044184</v>
      </c>
      <c r="D35" s="56">
        <v>-0.005249164</v>
      </c>
      <c r="E35" s="56">
        <v>-0.002617652</v>
      </c>
      <c r="F35" s="56">
        <v>-0.00127551</v>
      </c>
      <c r="G35" s="56">
        <v>-0.004132191</v>
      </c>
    </row>
    <row r="36" spans="1:6" ht="12.75">
      <c r="A36" t="s">
        <v>44</v>
      </c>
      <c r="B36" s="56">
        <v>21.42029</v>
      </c>
      <c r="C36" s="56">
        <v>21.40808</v>
      </c>
      <c r="D36" s="56">
        <v>21.41113</v>
      </c>
      <c r="E36" s="56">
        <v>21.39893</v>
      </c>
      <c r="F36" s="56">
        <v>21.39893</v>
      </c>
    </row>
    <row r="37" spans="1:6" ht="12.75">
      <c r="A37" t="s">
        <v>45</v>
      </c>
      <c r="B37" s="56">
        <v>-0.2482096</v>
      </c>
      <c r="C37" s="56">
        <v>-0.1581828</v>
      </c>
      <c r="D37" s="56">
        <v>-0.09918213</v>
      </c>
      <c r="E37" s="56">
        <v>-0.04475912</v>
      </c>
      <c r="F37" s="56">
        <v>0.005086263</v>
      </c>
    </row>
    <row r="38" spans="1:7" ht="12.75">
      <c r="A38" t="s">
        <v>56</v>
      </c>
      <c r="B38" s="56">
        <v>-5.284122E-05</v>
      </c>
      <c r="C38" s="56">
        <v>2.355936E-05</v>
      </c>
      <c r="D38" s="56">
        <v>-0.0001616491</v>
      </c>
      <c r="E38" s="56">
        <v>8.069783E-05</v>
      </c>
      <c r="F38" s="56">
        <v>0.0001596244</v>
      </c>
      <c r="G38" s="56">
        <v>0.0002274867</v>
      </c>
    </row>
    <row r="39" spans="1:7" ht="12.75">
      <c r="A39" t="s">
        <v>57</v>
      </c>
      <c r="B39" s="56">
        <v>0.0001085112</v>
      </c>
      <c r="C39" s="56">
        <v>-0.0001416239</v>
      </c>
      <c r="D39" s="56">
        <v>3.870185E-05</v>
      </c>
      <c r="E39" s="56">
        <v>2.986535E-05</v>
      </c>
      <c r="F39" s="56">
        <v>1.793965E-05</v>
      </c>
      <c r="G39" s="56">
        <v>0.001050451</v>
      </c>
    </row>
    <row r="40" spans="2:7" ht="12.75">
      <c r="B40" t="s">
        <v>46</v>
      </c>
      <c r="C40">
        <v>-0.003779</v>
      </c>
      <c r="D40" t="s">
        <v>47</v>
      </c>
      <c r="E40">
        <v>3.115464</v>
      </c>
      <c r="F40" t="s">
        <v>48</v>
      </c>
      <c r="G40" t="s">
        <v>49</v>
      </c>
    </row>
    <row r="42" ht="12.75">
      <c r="A42" t="s">
        <v>58</v>
      </c>
    </row>
    <row r="43" spans="1:6" ht="12.75">
      <c r="A43" t="s">
        <v>50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51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59</v>
      </c>
      <c r="B50">
        <f>-0.017/(B7*B7+B22*B22)*(B21*B22+B6*B7)</f>
        <v>-5.28412200629579E-05</v>
      </c>
      <c r="C50">
        <f>-0.017/(C7*C7+C22*C22)*(C21*C22+C6*C7)</f>
        <v>2.3559360259343603E-05</v>
      </c>
      <c r="D50">
        <f>-0.017/(D7*D7+D22*D22)*(D21*D22+D6*D7)</f>
        <v>-0.00016164909984574133</v>
      </c>
      <c r="E50">
        <f>-0.017/(E7*E7+E22*E22)*(E21*E22+E6*E7)</f>
        <v>8.069782693701285E-05</v>
      </c>
      <c r="F50">
        <f>-0.017/(F7*F7+F22*F22)*(F21*F22+F6*F7)</f>
        <v>0.00015962440755083046</v>
      </c>
      <c r="G50">
        <f>(B50*B$4+C50*C$4+D50*D$4+E50*E$4+F50*F$4)/SUM(B$4:F$4)</f>
        <v>-1.0452705743373536E-07</v>
      </c>
    </row>
    <row r="51" spans="1:7" ht="12.75">
      <c r="A51" t="s">
        <v>60</v>
      </c>
      <c r="B51">
        <f>-0.017/(B7*B7+B22*B22)*(B21*B7-B6*B22)</f>
        <v>0.0001085111704443684</v>
      </c>
      <c r="C51">
        <f>-0.017/(C7*C7+C22*C22)*(C21*C7-C6*C22)</f>
        <v>-0.0001416238666951839</v>
      </c>
      <c r="D51">
        <f>-0.017/(D7*D7+D22*D22)*(D21*D7-D6*D22)</f>
        <v>3.8701854774448435E-05</v>
      </c>
      <c r="E51">
        <f>-0.017/(E7*E7+E22*E22)*(E21*E7-E6*E22)</f>
        <v>2.9865346879663664E-05</v>
      </c>
      <c r="F51">
        <f>-0.017/(F7*F7+F22*F22)*(F21*F7-F6*F22)</f>
        <v>1.7939654339735982E-05</v>
      </c>
      <c r="G51">
        <f>(B51*B$4+C51*C$4+D51*D$4+E51*E$4+F51*F$4)/SUM(B$4:F$4)</f>
        <v>5.05023253707575E-07</v>
      </c>
    </row>
    <row r="58" ht="12.75">
      <c r="A58" t="s">
        <v>62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64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67</v>
      </c>
      <c r="B62">
        <f>B7+(2/0.017)*(B8*B50-B23*B51)</f>
        <v>10000.013750441</v>
      </c>
      <c r="C62">
        <f>C7+(2/0.017)*(C8*C50-C23*C51)</f>
        <v>9999.987495188381</v>
      </c>
      <c r="D62">
        <f>D7+(2/0.017)*(D8*D50-D23*D51)</f>
        <v>10000.083511273686</v>
      </c>
      <c r="E62">
        <f>E7+(2/0.017)*(E8*E50-E23*E51)</f>
        <v>9999.980878342838</v>
      </c>
      <c r="F62">
        <f>F7+(2/0.017)*(F8*F50-F23*F51)</f>
        <v>9999.935619101967</v>
      </c>
    </row>
    <row r="63" spans="1:6" ht="12.75">
      <c r="A63" t="s">
        <v>68</v>
      </c>
      <c r="B63">
        <f>B8+(3/0.017)*(B9*B50-B24*B51)</f>
        <v>-1.7032968519613636</v>
      </c>
      <c r="C63">
        <f>C8+(3/0.017)*(C9*C50-C24*C51)</f>
        <v>0.34803555567044875</v>
      </c>
      <c r="D63">
        <f>D8+(3/0.017)*(D9*D50-D24*D51)</f>
        <v>-4.573578798759241</v>
      </c>
      <c r="E63">
        <f>E8+(3/0.017)*(E9*E50-E24*E51)</f>
        <v>-1.9464369913463286</v>
      </c>
      <c r="F63">
        <f>F8+(3/0.017)*(F9*F50-F24*F51)</f>
        <v>-2.684648439254867</v>
      </c>
    </row>
    <row r="64" spans="1:6" ht="12.75">
      <c r="A64" t="s">
        <v>69</v>
      </c>
      <c r="B64">
        <f>B9+(4/0.017)*(B10*B50-B25*B51)</f>
        <v>0.21912312516597182</v>
      </c>
      <c r="C64">
        <f>C9+(4/0.017)*(C10*C50-C25*C51)</f>
        <v>0.5054324282564856</v>
      </c>
      <c r="D64">
        <f>D9+(4/0.017)*(D10*D50-D25*D51)</f>
        <v>-0.012982326518527945</v>
      </c>
      <c r="E64">
        <f>E9+(4/0.017)*(E10*E50-E25*E51)</f>
        <v>-0.043912503356422834</v>
      </c>
      <c r="F64">
        <f>F9+(4/0.017)*(F10*F50-F25*F51)</f>
        <v>-1.4556763858189705</v>
      </c>
    </row>
    <row r="65" spans="1:6" ht="12.75">
      <c r="A65" t="s">
        <v>70</v>
      </c>
      <c r="B65">
        <f>B10+(5/0.017)*(B11*B50-B26*B51)</f>
        <v>1.1176632732417677</v>
      </c>
      <c r="C65">
        <f>C10+(5/0.017)*(C11*C50-C26*C51)</f>
        <v>0.22989643408305946</v>
      </c>
      <c r="D65">
        <f>D10+(5/0.017)*(D11*D50-D26*D51)</f>
        <v>2.2355507135760537</v>
      </c>
      <c r="E65">
        <f>E10+(5/0.017)*(E11*E50-E26*E51)</f>
        <v>1.197951933571194</v>
      </c>
      <c r="F65">
        <f>F10+(5/0.017)*(F11*F50-F26*F51)</f>
        <v>-0.8117524825248208</v>
      </c>
    </row>
    <row r="66" spans="1:6" ht="12.75">
      <c r="A66" t="s">
        <v>71</v>
      </c>
      <c r="B66">
        <f>B11+(6/0.017)*(B12*B50-B27*B51)</f>
        <v>0.7546008479658172</v>
      </c>
      <c r="C66">
        <f>C11+(6/0.017)*(C12*C50-C27*C51)</f>
        <v>-1.7188808346462574</v>
      </c>
      <c r="D66">
        <f>D11+(6/0.017)*(D12*D50-D27*D51)</f>
        <v>-3.4763630098973173</v>
      </c>
      <c r="E66">
        <f>E11+(6/0.017)*(E12*E50-E27*E51)</f>
        <v>-3.3868936426305685</v>
      </c>
      <c r="F66">
        <f>F11+(6/0.017)*(F12*F50-F27*F51)</f>
        <v>10.303019559978095</v>
      </c>
    </row>
    <row r="67" spans="1:6" ht="12.75">
      <c r="A67" t="s">
        <v>72</v>
      </c>
      <c r="B67">
        <f>B12+(7/0.017)*(B13*B50-B28*B51)</f>
        <v>0.08296882846400869</v>
      </c>
      <c r="C67">
        <f>C12+(7/0.017)*(C13*C50-C28*C51)</f>
        <v>-0.20474030119173953</v>
      </c>
      <c r="D67">
        <f>D12+(7/0.017)*(D13*D50-D28*D51)</f>
        <v>0.2155504565119489</v>
      </c>
      <c r="E67">
        <f>E12+(7/0.017)*(E13*E50-E28*E51)</f>
        <v>-0.14638128211825793</v>
      </c>
      <c r="F67">
        <f>F12+(7/0.017)*(F13*F50-F28*F51)</f>
        <v>-0.2784099089529802</v>
      </c>
    </row>
    <row r="68" spans="1:6" ht="12.75">
      <c r="A68" t="s">
        <v>73</v>
      </c>
      <c r="B68">
        <f>B13+(8/0.017)*(B14*B50-B29*B51)</f>
        <v>0.053005997567681706</v>
      </c>
      <c r="C68">
        <f>C13+(8/0.017)*(C14*C50-C29*C51)</f>
        <v>0.014883099661627663</v>
      </c>
      <c r="D68">
        <f>D13+(8/0.017)*(D14*D50-D29*D51)</f>
        <v>-0.11908403533097499</v>
      </c>
      <c r="E68">
        <f>E13+(8/0.017)*(E14*E50-E29*E51)</f>
        <v>-0.14927529417183738</v>
      </c>
      <c r="F68">
        <f>F13+(8/0.017)*(F14*F50-F29*F51)</f>
        <v>-0.0795198796006081</v>
      </c>
    </row>
    <row r="69" spans="1:6" ht="12.75">
      <c r="A69" t="s">
        <v>74</v>
      </c>
      <c r="B69">
        <f>B14+(9/0.017)*(B15*B50-B30*B51)</f>
        <v>-0.009445525787125356</v>
      </c>
      <c r="C69">
        <f>C14+(9/0.017)*(C15*C50-C30*C51)</f>
        <v>0.03084591347796519</v>
      </c>
      <c r="D69">
        <f>D14+(9/0.017)*(D15*D50-D30*D51)</f>
        <v>-0.02226787038002132</v>
      </c>
      <c r="E69">
        <f>E14+(9/0.017)*(E15*E50-E30*E51)</f>
        <v>0.07811177895222127</v>
      </c>
      <c r="F69">
        <f>F14+(9/0.017)*(F15*F50-F30*F51)</f>
        <v>-0.10449757515286423</v>
      </c>
    </row>
    <row r="70" spans="1:6" ht="12.75">
      <c r="A70" t="s">
        <v>75</v>
      </c>
      <c r="B70">
        <f>B15+(10/0.017)*(B16*B50-B31*B51)</f>
        <v>-0.12067441612791435</v>
      </c>
      <c r="C70">
        <f>C15+(10/0.017)*(C16*C50-C31*C51)</f>
        <v>0.08801798497902623</v>
      </c>
      <c r="D70">
        <f>D15+(10/0.017)*(D16*D50-D31*D51)</f>
        <v>0.49498339103824923</v>
      </c>
      <c r="E70">
        <f>E15+(10/0.017)*(E16*E50-E31*E51)</f>
        <v>0.42037174194440213</v>
      </c>
      <c r="F70">
        <f>F15+(10/0.017)*(F16*F50-F31*F51)</f>
        <v>-0.04692687104911326</v>
      </c>
    </row>
    <row r="71" spans="1:6" ht="12.75">
      <c r="A71" t="s">
        <v>76</v>
      </c>
      <c r="B71">
        <f>B16+(11/0.017)*(B17*B50-B32*B51)</f>
        <v>-0.016759572451212647</v>
      </c>
      <c r="C71">
        <f>C16+(11/0.017)*(C17*C50-C32*C51)</f>
        <v>-0.04680871577780992</v>
      </c>
      <c r="D71">
        <f>D16+(11/0.017)*(D17*D50-D32*D51)</f>
        <v>0.009363173605926284</v>
      </c>
      <c r="E71">
        <f>E16+(11/0.017)*(E17*E50-E32*E51)</f>
        <v>-0.01818502593540184</v>
      </c>
      <c r="F71">
        <f>F16+(11/0.017)*(F17*F50-F32*F51)</f>
        <v>-0.028596188554301252</v>
      </c>
    </row>
    <row r="72" spans="1:6" ht="12.75">
      <c r="A72" t="s">
        <v>77</v>
      </c>
      <c r="B72">
        <f>B17+(12/0.017)*(B18*B50-B33*B51)</f>
        <v>-0.06339192858382693</v>
      </c>
      <c r="C72">
        <f>C17+(12/0.017)*(C18*C50-C33*C51)</f>
        <v>-0.05047846555698249</v>
      </c>
      <c r="D72">
        <f>D17+(12/0.017)*(D18*D50-D33*D51)</f>
        <v>-0.051960087929635745</v>
      </c>
      <c r="E72">
        <f>E17+(12/0.017)*(E18*E50-E33*E51)</f>
        <v>-0.058428538110628515</v>
      </c>
      <c r="F72">
        <f>F17+(12/0.017)*(F18*F50-F33*F51)</f>
        <v>-0.059021393746981274</v>
      </c>
    </row>
    <row r="73" spans="1:6" ht="12.75">
      <c r="A73" t="s">
        <v>78</v>
      </c>
      <c r="B73">
        <f>B18+(13/0.017)*(B19*B50-B34*B51)</f>
        <v>0.033291108604353706</v>
      </c>
      <c r="C73">
        <f>C18+(13/0.017)*(C19*C50-C34*C51)</f>
        <v>0.0334507554214298</v>
      </c>
      <c r="D73">
        <f>D18+(13/0.017)*(D19*D50-D34*D51)</f>
        <v>0.01476822695793667</v>
      </c>
      <c r="E73">
        <f>E18+(13/0.017)*(E19*E50-E34*E51)</f>
        <v>0.01971054586881233</v>
      </c>
      <c r="F73">
        <f>F18+(13/0.017)*(F19*F50-F34*F51)</f>
        <v>0.0013157244634962456</v>
      </c>
    </row>
    <row r="74" spans="1:6" ht="12.75">
      <c r="A74" t="s">
        <v>79</v>
      </c>
      <c r="B74">
        <f>B19+(14/0.017)*(B20*B50-B35*B51)</f>
        <v>-0.22207625731300373</v>
      </c>
      <c r="C74">
        <f>C19+(14/0.017)*(C20*C50-C35*C51)</f>
        <v>-0.21783049967861823</v>
      </c>
      <c r="D74">
        <f>D19+(14/0.017)*(D20*D50-D35*D51)</f>
        <v>-0.24996867381895851</v>
      </c>
      <c r="E74">
        <f>E19+(14/0.017)*(E20*E50-E35*E51)</f>
        <v>-0.2442156161174585</v>
      </c>
      <c r="F74">
        <f>F19+(14/0.017)*(F20*F50-F35*F51)</f>
        <v>-0.188150622829045</v>
      </c>
    </row>
    <row r="75" spans="1:6" ht="12.75">
      <c r="A75" t="s">
        <v>80</v>
      </c>
      <c r="B75" s="56">
        <f>B20</f>
        <v>-0.006855346</v>
      </c>
      <c r="C75" s="56">
        <f>C20</f>
        <v>0.002057057</v>
      </c>
      <c r="D75" s="56">
        <f>D20</f>
        <v>0.0006075277</v>
      </c>
      <c r="E75" s="56">
        <f>E20</f>
        <v>-0.004404308</v>
      </c>
      <c r="F75" s="56">
        <f>F20</f>
        <v>0.01137293</v>
      </c>
    </row>
    <row r="78" ht="12.75">
      <c r="A78" t="s">
        <v>62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81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82</v>
      </c>
      <c r="B82">
        <f>B22+(2/0.017)*(B8*B51+B23*B50)</f>
        <v>79.241837860872</v>
      </c>
      <c r="C82">
        <f>C22+(2/0.017)*(C8*C51+C23*C50)</f>
        <v>50.2570962617753</v>
      </c>
      <c r="D82">
        <f>D22+(2/0.017)*(D8*D51+D23*D50)</f>
        <v>29.188505198946704</v>
      </c>
      <c r="E82">
        <f>E22+(2/0.017)*(E8*E51+E23*E50)</f>
        <v>-59.266491130330486</v>
      </c>
      <c r="F82">
        <f>F22+(2/0.017)*(F8*F51+F23*F50)</f>
        <v>-122.69298434269788</v>
      </c>
    </row>
    <row r="83" spans="1:6" ht="12.75">
      <c r="A83" t="s">
        <v>83</v>
      </c>
      <c r="B83">
        <f>B23+(3/0.017)*(B9*B51+B24*B50)</f>
        <v>-0.25273170842215636</v>
      </c>
      <c r="C83">
        <f>C23+(3/0.017)*(C9*C51+C24*C50)</f>
        <v>-0.7834004543133246</v>
      </c>
      <c r="D83">
        <f>D23+(3/0.017)*(D9*D51+D24*D50)</f>
        <v>0.5018327592307441</v>
      </c>
      <c r="E83">
        <f>E23+(3/0.017)*(E9*E51+E24*E50)</f>
        <v>0.2338969561387108</v>
      </c>
      <c r="F83">
        <f>F23+(3/0.017)*(F9*F51+F24*F50)</f>
        <v>7.238416546583166</v>
      </c>
    </row>
    <row r="84" spans="1:6" ht="12.75">
      <c r="A84" t="s">
        <v>84</v>
      </c>
      <c r="B84">
        <f>B24+(4/0.017)*(B10*B51+B25*B50)</f>
        <v>0.47687398834726336</v>
      </c>
      <c r="C84">
        <f>C24+(4/0.017)*(C10*C51+C25*C50)</f>
        <v>4.603842868214783</v>
      </c>
      <c r="D84">
        <f>D24+(4/0.017)*(D10*D51+D25*D50)</f>
        <v>4.456871949467805</v>
      </c>
      <c r="E84">
        <f>E24+(4/0.017)*(E10*E51+E25*E50)</f>
        <v>1.7177838064268913</v>
      </c>
      <c r="F84">
        <f>F24+(4/0.017)*(F10*F51+F25*F50)</f>
        <v>4.756599984252245</v>
      </c>
    </row>
    <row r="85" spans="1:6" ht="12.75">
      <c r="A85" t="s">
        <v>85</v>
      </c>
      <c r="B85">
        <f>B25+(5/0.017)*(B11*B51+B26*B50)</f>
        <v>-0.9368051262937316</v>
      </c>
      <c r="C85">
        <f>C25+(5/0.017)*(C11*C51+C26*C50)</f>
        <v>-1.3306765123240536</v>
      </c>
      <c r="D85">
        <f>D25+(5/0.017)*(D11*D51+D26*D50)</f>
        <v>-0.39657135035488017</v>
      </c>
      <c r="E85">
        <f>E25+(5/0.017)*(E11*E51+E26*E50)</f>
        <v>-0.16423975990034825</v>
      </c>
      <c r="F85">
        <f>F25+(5/0.017)*(F11*F51+F26*F50)</f>
        <v>-1.5133082230250932</v>
      </c>
    </row>
    <row r="86" spans="1:6" ht="12.75">
      <c r="A86" t="s">
        <v>86</v>
      </c>
      <c r="B86">
        <f>B26+(6/0.017)*(B12*B51+B27*B50)</f>
        <v>0.8005393348518646</v>
      </c>
      <c r="C86">
        <f>C26+(6/0.017)*(C12*C51+C27*C50)</f>
        <v>0.7189407472735688</v>
      </c>
      <c r="D86">
        <f>D26+(6/0.017)*(D12*D51+D27*D50)</f>
        <v>0.7945376605458236</v>
      </c>
      <c r="E86">
        <f>E26+(6/0.017)*(E12*E51+E27*E50)</f>
        <v>0.4565920385365705</v>
      </c>
      <c r="F86">
        <f>F26+(6/0.017)*(F12*F51+F27*F50)</f>
        <v>1.1814062722624767</v>
      </c>
    </row>
    <row r="87" spans="1:6" ht="12.75">
      <c r="A87" t="s">
        <v>87</v>
      </c>
      <c r="B87">
        <f>B27+(7/0.017)*(B13*B51+B28*B50)</f>
        <v>0.8237554674827416</v>
      </c>
      <c r="C87">
        <f>C27+(7/0.017)*(C13*C51+C28*C50)</f>
        <v>0.33980689986424684</v>
      </c>
      <c r="D87">
        <f>D27+(7/0.017)*(D13*D51+D28*D50)</f>
        <v>0.19103226544475507</v>
      </c>
      <c r="E87">
        <f>E27+(7/0.017)*(E13*E51+E28*E50)</f>
        <v>0.12328787246941782</v>
      </c>
      <c r="F87">
        <f>F27+(7/0.017)*(F13*F51+F28*F50)</f>
        <v>0.5275087732968311</v>
      </c>
    </row>
    <row r="88" spans="1:6" ht="12.75">
      <c r="A88" t="s">
        <v>88</v>
      </c>
      <c r="B88">
        <f>B28+(8/0.017)*(B14*B51+B29*B50)</f>
        <v>-0.12385983474940196</v>
      </c>
      <c r="C88">
        <f>C28+(8/0.017)*(C14*C51+C29*C50)</f>
        <v>0.46852344063066176</v>
      </c>
      <c r="D88">
        <f>D28+(8/0.017)*(D14*D51+D29*D50)</f>
        <v>0.29310851462683457</v>
      </c>
      <c r="E88">
        <f>E28+(8/0.017)*(E14*E51+E29*E50)</f>
        <v>0.5379413840172349</v>
      </c>
      <c r="F88">
        <f>F28+(8/0.017)*(F14*F51+F29*F50)</f>
        <v>0.5857915573061249</v>
      </c>
    </row>
    <row r="89" spans="1:6" ht="12.75">
      <c r="A89" t="s">
        <v>89</v>
      </c>
      <c r="B89">
        <f>B29+(9/0.017)*(B15*B51+B30*B50)</f>
        <v>0.10641119259820042</v>
      </c>
      <c r="C89">
        <f>C29+(9/0.017)*(C15*C51+C30*C50)</f>
        <v>0.014321425926545181</v>
      </c>
      <c r="D89">
        <f>D29+(9/0.017)*(D15*D51+D30*D50)</f>
        <v>-0.014054230516930097</v>
      </c>
      <c r="E89">
        <f>E29+(9/0.017)*(E15*E51+E30*E50)</f>
        <v>0.05798128499738063</v>
      </c>
      <c r="F89">
        <f>F29+(9/0.017)*(F15*F51+F30*F50)</f>
        <v>-0.01354796729610869</v>
      </c>
    </row>
    <row r="90" spans="1:6" ht="12.75">
      <c r="A90" t="s">
        <v>90</v>
      </c>
      <c r="B90">
        <f>B30+(10/0.017)*(B16*B51+B31*B50)</f>
        <v>0.19922682021930987</v>
      </c>
      <c r="C90">
        <f>C30+(10/0.017)*(C16*C51+C31*C50)</f>
        <v>0.12848695931482734</v>
      </c>
      <c r="D90">
        <f>D30+(10/0.017)*(D16*D51+D31*D50)</f>
        <v>0.1491373086197277</v>
      </c>
      <c r="E90">
        <f>E30+(10/0.017)*(E16*E51+E31*E50)</f>
        <v>-0.0021824888241600863</v>
      </c>
      <c r="F90">
        <f>F30+(10/0.017)*(F16*F51+F31*F50)</f>
        <v>0.19531609843729184</v>
      </c>
    </row>
    <row r="91" spans="1:6" ht="12.75">
      <c r="A91" t="s">
        <v>91</v>
      </c>
      <c r="B91">
        <f>B31+(11/0.017)*(B17*B51+B32*B50)</f>
        <v>-0.0687870903743233</v>
      </c>
      <c r="C91">
        <f>C31+(11/0.017)*(C17*C51+C32*C50)</f>
        <v>0.00033344745098003777</v>
      </c>
      <c r="D91">
        <f>D31+(11/0.017)*(D17*D51+D32*D50)</f>
        <v>-0.010040437868937224</v>
      </c>
      <c r="E91">
        <f>E31+(11/0.017)*(E17*E51+E32*E50)</f>
        <v>-0.003858028404190168</v>
      </c>
      <c r="F91">
        <f>F31+(11/0.017)*(F17*F51+F32*F50)</f>
        <v>0.01187348590207727</v>
      </c>
    </row>
    <row r="92" spans="1:6" ht="12.75">
      <c r="A92" t="s">
        <v>92</v>
      </c>
      <c r="B92">
        <f>B32+(12/0.017)*(B18*B51+B33*B50)</f>
        <v>0.012706007649072865</v>
      </c>
      <c r="C92">
        <f>C32+(12/0.017)*(C18*C51+C33*C50)</f>
        <v>0.038515825432260085</v>
      </c>
      <c r="D92">
        <f>D32+(12/0.017)*(D18*D51+D33*D50)</f>
        <v>0.024432916313356163</v>
      </c>
      <c r="E92">
        <f>E32+(12/0.017)*(E18*E51+E33*E50)</f>
        <v>0.09555682682948578</v>
      </c>
      <c r="F92">
        <f>F32+(12/0.017)*(F18*F51+F33*F50)</f>
        <v>0.08788474353415551</v>
      </c>
    </row>
    <row r="93" spans="1:6" ht="12.75">
      <c r="A93" t="s">
        <v>93</v>
      </c>
      <c r="B93">
        <f>B33+(13/0.017)*(B19*B51+B34*B50)</f>
        <v>0.10287439294007379</v>
      </c>
      <c r="C93">
        <f>C33+(13/0.017)*(C19*C51+C34*C50)</f>
        <v>0.13979341666652367</v>
      </c>
      <c r="D93">
        <f>D33+(13/0.017)*(D19*D51+D34*D50)</f>
        <v>0.14785985281023475</v>
      </c>
      <c r="E93">
        <f>E33+(13/0.017)*(E19*E51+E34*E50)</f>
        <v>0.13384584620378925</v>
      </c>
      <c r="F93">
        <f>F33+(13/0.017)*(F19*F51+F34*F50)</f>
        <v>0.08868136339774486</v>
      </c>
    </row>
    <row r="94" spans="1:6" ht="12.75">
      <c r="A94" t="s">
        <v>94</v>
      </c>
      <c r="B94">
        <f>B34+(14/0.017)*(B20*B51+B35*B50)</f>
        <v>-0.0024480879513177696</v>
      </c>
      <c r="C94">
        <f>C34+(14/0.017)*(C20*C51+C35*C50)</f>
        <v>-0.009366766858936434</v>
      </c>
      <c r="D94">
        <f>D34+(14/0.017)*(D20*D51+D35*D50)</f>
        <v>-0.0032463514599392145</v>
      </c>
      <c r="E94">
        <f>E34+(14/0.017)*(E20*E51+E35*E50)</f>
        <v>0.004961240694137009</v>
      </c>
      <c r="F94">
        <f>F34+(14/0.017)*(F20*F51+F35*F50)</f>
        <v>-0.039246400901801884</v>
      </c>
    </row>
    <row r="95" spans="1:6" ht="12.75">
      <c r="A95" t="s">
        <v>95</v>
      </c>
      <c r="B95" s="56">
        <f>B35</f>
        <v>-0.005926709</v>
      </c>
      <c r="C95" s="56">
        <f>C35</f>
        <v>-0.005044184</v>
      </c>
      <c r="D95" s="56">
        <f>D35</f>
        <v>-0.005249164</v>
      </c>
      <c r="E95" s="56">
        <f>E35</f>
        <v>-0.002617652</v>
      </c>
      <c r="F95" s="56">
        <f>F35</f>
        <v>-0.00127551</v>
      </c>
    </row>
    <row r="98" ht="12.75">
      <c r="A98" t="s">
        <v>63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65</v>
      </c>
      <c r="H100" t="s">
        <v>66</v>
      </c>
      <c r="I100" t="s">
        <v>61</v>
      </c>
      <c r="K100" t="s">
        <v>96</v>
      </c>
    </row>
    <row r="101" spans="1:9" ht="12.75">
      <c r="A101" t="s">
        <v>64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67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68</v>
      </c>
      <c r="B103">
        <f>B63*10000/B62</f>
        <v>-1.7032945098562973</v>
      </c>
      <c r="C103">
        <f>C63*10000/C62</f>
        <v>0.348035990882899</v>
      </c>
      <c r="D103">
        <f>D63*10000/D62</f>
        <v>-4.573540604539128</v>
      </c>
      <c r="E103">
        <f>E63*10000/E62</f>
        <v>-1.9464407132635293</v>
      </c>
      <c r="F103">
        <f>F63*10000/F62</f>
        <v>-2.6846657233738855</v>
      </c>
      <c r="G103">
        <f>AVERAGE(C103:E103)</f>
        <v>-2.0573151089732526</v>
      </c>
      <c r="H103">
        <f>STDEV(C103:E103)</f>
        <v>2.4626609378616178</v>
      </c>
      <c r="I103">
        <f>(B103*B4+C103*C4+D103*D4+E103*E4+F103*F4)/SUM(B4:F4)</f>
        <v>-2.0914571166319145</v>
      </c>
      <c r="K103">
        <f>(LN(H103)+LN(H123))/2-LN(K114*K115^3)</f>
        <v>-3.6221974189556874</v>
      </c>
    </row>
    <row r="104" spans="1:11" ht="12.75">
      <c r="A104" t="s">
        <v>69</v>
      </c>
      <c r="B104">
        <f>B64*10000/B62</f>
        <v>0.21912282386242568</v>
      </c>
      <c r="C104">
        <f>C64*10000/C62</f>
        <v>0.5054330602910061</v>
      </c>
      <c r="D104">
        <f>D64*10000/D62</f>
        <v>-0.012982218102371044</v>
      </c>
      <c r="E104">
        <f>E64*10000/E62</f>
        <v>-0.04391258732456682</v>
      </c>
      <c r="F104">
        <f>F64*10000/F62</f>
        <v>-1.4556857576546036</v>
      </c>
      <c r="G104">
        <f>AVERAGE(C104:E104)</f>
        <v>0.14951275162135608</v>
      </c>
      <c r="H104">
        <f>STDEV(C104:E104)</f>
        <v>0.30862375399129527</v>
      </c>
      <c r="I104">
        <f>(B104*B4+C104*C4+D104*D4+E104*E4+F104*F4)/SUM(B4:F4)</f>
        <v>-0.05534824737225034</v>
      </c>
      <c r="K104">
        <f>(LN(H104)+LN(H124))/2-LN(K114*K115^4)</f>
        <v>-3.6321485839814063</v>
      </c>
    </row>
    <row r="105" spans="1:11" ht="12.75">
      <c r="A105" t="s">
        <v>70</v>
      </c>
      <c r="B105">
        <f>B65*10000/B62</f>
        <v>1.1176617364075914</v>
      </c>
      <c r="C105">
        <f>C65*10000/C62</f>
        <v>0.22989672156457897</v>
      </c>
      <c r="D105">
        <f>D65*10000/D62</f>
        <v>2.2355320443632145</v>
      </c>
      <c r="E105">
        <f>E65*10000/E62</f>
        <v>1.197954224258191</v>
      </c>
      <c r="F105">
        <f>F65*10000/F62</f>
        <v>-0.8117577086938479</v>
      </c>
      <c r="G105">
        <f>AVERAGE(C105:E105)</f>
        <v>1.221127663395328</v>
      </c>
      <c r="H105">
        <f>STDEV(C105:E105)</f>
        <v>1.003018453581727</v>
      </c>
      <c r="I105">
        <f>(B105*B4+C105*C4+D105*D4+E105*E4+F105*F4)/SUM(B4:F4)</f>
        <v>0.9347943818321873</v>
      </c>
      <c r="K105">
        <f>(LN(H105)+LN(H125))/2-LN(K114*K115^5)</f>
        <v>-2.93553482498076</v>
      </c>
    </row>
    <row r="106" spans="1:11" ht="12.75">
      <c r="A106" t="s">
        <v>71</v>
      </c>
      <c r="B106">
        <f>B66*10000/B62</f>
        <v>0.7545998103578001</v>
      </c>
      <c r="C106">
        <f>C66*10000/C62</f>
        <v>-1.7188829840770485</v>
      </c>
      <c r="D106">
        <f>D66*10000/D62</f>
        <v>-3.4763339785894867</v>
      </c>
      <c r="E106">
        <f>E66*10000/E62</f>
        <v>-3.38690011894486</v>
      </c>
      <c r="F106">
        <f>F66*10000/F62</f>
        <v>10.303085892170321</v>
      </c>
      <c r="G106">
        <f>AVERAGE(C106:E106)</f>
        <v>-2.860705693870465</v>
      </c>
      <c r="H106">
        <f>STDEV(C106:E106)</f>
        <v>0.9898580349033491</v>
      </c>
      <c r="I106">
        <f>(B106*B4+C106*C4+D106*D4+E106*E4+F106*F4)/SUM(B4:F4)</f>
        <v>-0.5794664433451633</v>
      </c>
      <c r="K106">
        <f>(LN(H106)+LN(H126))/2-LN(K114*K115^6)</f>
        <v>-2.9744912059414235</v>
      </c>
    </row>
    <row r="107" spans="1:11" ht="12.75">
      <c r="A107" t="s">
        <v>72</v>
      </c>
      <c r="B107">
        <f>B67*10000/B62</f>
        <v>0.0829687143783675</v>
      </c>
      <c r="C107">
        <f>C67*10000/C62</f>
        <v>-0.20474055721594941</v>
      </c>
      <c r="D107">
        <f>D67*10000/D62</f>
        <v>0.21554865643766488</v>
      </c>
      <c r="E107">
        <f>E67*10000/E62</f>
        <v>-0.1463815620240623</v>
      </c>
      <c r="F107">
        <f>F67*10000/F62</f>
        <v>-0.27841170139251603</v>
      </c>
      <c r="G107">
        <f>AVERAGE(C107:E107)</f>
        <v>-0.04519115426744894</v>
      </c>
      <c r="H107">
        <f>STDEV(C107:E107)</f>
        <v>0.22768482546023047</v>
      </c>
      <c r="I107">
        <f>(B107*B4+C107*C4+D107*D4+E107*E4+F107*F4)/SUM(B4:F4)</f>
        <v>-0.05783450355431176</v>
      </c>
      <c r="K107">
        <f>(LN(H107)+LN(H127))/2-LN(K114*K115^7)</f>
        <v>-3.3533989734125695</v>
      </c>
    </row>
    <row r="108" spans="1:9" ht="12.75">
      <c r="A108" t="s">
        <v>73</v>
      </c>
      <c r="B108">
        <f>B68*10000/B62</f>
        <v>0.05300592468219771</v>
      </c>
      <c r="C108">
        <f>C68*10000/C62</f>
        <v>0.014883118272686692</v>
      </c>
      <c r="D108">
        <f>D68*10000/D62</f>
        <v>-0.11908304085333338</v>
      </c>
      <c r="E108">
        <f>E68*10000/E62</f>
        <v>-0.149275579611483</v>
      </c>
      <c r="F108">
        <f>F68*10000/F62</f>
        <v>-0.07952039156003016</v>
      </c>
      <c r="G108">
        <f>AVERAGE(C108:E108)</f>
        <v>-0.08449183406404322</v>
      </c>
      <c r="H108">
        <f>STDEV(C108:E108)</f>
        <v>0.0873752437084504</v>
      </c>
      <c r="I108">
        <f>(B108*B4+C108*C4+D108*D4+E108*E4+F108*F4)/SUM(B4:F4)</f>
        <v>-0.06406188669992588</v>
      </c>
    </row>
    <row r="109" spans="1:9" ht="12.75">
      <c r="A109" t="s">
        <v>74</v>
      </c>
      <c r="B109">
        <f>B69*10000/B62</f>
        <v>-0.00944551279912871</v>
      </c>
      <c r="C109">
        <f>C69*10000/C62</f>
        <v>0.03084595205024715</v>
      </c>
      <c r="D109">
        <f>D69*10000/D62</f>
        <v>-0.022267684419752527</v>
      </c>
      <c r="E109">
        <f>E69*10000/E62</f>
        <v>0.07811192831517262</v>
      </c>
      <c r="F109">
        <f>F69*10000/F62</f>
        <v>-0.10449824792196864</v>
      </c>
      <c r="G109">
        <f>AVERAGE(C109:E109)</f>
        <v>0.02889673198188908</v>
      </c>
      <c r="H109">
        <f>STDEV(C109:E109)</f>
        <v>0.050218186520020365</v>
      </c>
      <c r="I109">
        <f>(B109*B4+C109*C4+D109*D4+E109*E4+F109*F4)/SUM(B4:F4)</f>
        <v>0.005524260840437804</v>
      </c>
    </row>
    <row r="110" spans="1:11" ht="12.75">
      <c r="A110" t="s">
        <v>75</v>
      </c>
      <c r="B110">
        <f>B70*10000/B62</f>
        <v>-0.12067425019549861</v>
      </c>
      <c r="C110">
        <f>C70*10000/C62</f>
        <v>0.08801809504399599</v>
      </c>
      <c r="D110">
        <f>D70*10000/D62</f>
        <v>0.4949792574034258</v>
      </c>
      <c r="E110">
        <f>E70*10000/E62</f>
        <v>0.4203725457663722</v>
      </c>
      <c r="F110">
        <f>F70*10000/F62</f>
        <v>-0.04692717317046834</v>
      </c>
      <c r="G110">
        <f>AVERAGE(C110:E110)</f>
        <v>0.3344566327379313</v>
      </c>
      <c r="H110">
        <f>STDEV(C110:E110)</f>
        <v>0.21665757545229636</v>
      </c>
      <c r="I110">
        <f>(B110*B4+C110*C4+D110*D4+E110*E4+F110*F4)/SUM(B4:F4)</f>
        <v>0.21798256068146055</v>
      </c>
      <c r="K110">
        <f>EXP(AVERAGE(K103:K107))</f>
        <v>0.036752309878772225</v>
      </c>
    </row>
    <row r="111" spans="1:9" ht="12.75">
      <c r="A111" t="s">
        <v>76</v>
      </c>
      <c r="B111">
        <f>B71*10000/B62</f>
        <v>-0.01675954940609312</v>
      </c>
      <c r="C111">
        <f>C71*10000/C62</f>
        <v>-0.046808774311300407</v>
      </c>
      <c r="D111">
        <f>D71*10000/D62</f>
        <v>0.00936309541352392</v>
      </c>
      <c r="E111">
        <f>E71*10000/E62</f>
        <v>-0.01818506070825147</v>
      </c>
      <c r="F111">
        <f>F71*10000/F62</f>
        <v>-0.028596372660316487</v>
      </c>
      <c r="G111">
        <f>AVERAGE(C111:E111)</f>
        <v>-0.018543579868675986</v>
      </c>
      <c r="H111">
        <f>STDEV(C111:E111)</f>
        <v>0.028087651006927446</v>
      </c>
      <c r="I111">
        <f>(B111*B4+C111*C4+D111*D4+E111*E4+F111*F4)/SUM(B4:F4)</f>
        <v>-0.019616872748458265</v>
      </c>
    </row>
    <row r="112" spans="1:9" ht="12.75">
      <c r="A112" t="s">
        <v>77</v>
      </c>
      <c r="B112">
        <f>B72*10000/B62</f>
        <v>-0.0633918414172494</v>
      </c>
      <c r="C112">
        <f>C72*10000/C62</f>
        <v>-0.050478528679431686</v>
      </c>
      <c r="D112">
        <f>D72*10000/D62</f>
        <v>-0.051959654007947095</v>
      </c>
      <c r="E112">
        <f>E72*10000/E62</f>
        <v>-0.05842864983588958</v>
      </c>
      <c r="F112">
        <f>F72*10000/F62</f>
        <v>-0.05902177373446093</v>
      </c>
      <c r="G112">
        <f>AVERAGE(C112:E112)</f>
        <v>-0.05362227750775612</v>
      </c>
      <c r="H112">
        <f>STDEV(C112:E112)</f>
        <v>0.0042278060832040614</v>
      </c>
      <c r="I112">
        <f>(B112*B4+C112*C4+D112*D4+E112*E4+F112*F4)/SUM(B4:F4)</f>
        <v>-0.055753498557354966</v>
      </c>
    </row>
    <row r="113" spans="1:9" ht="12.75">
      <c r="A113" t="s">
        <v>78</v>
      </c>
      <c r="B113">
        <f>B73*10000/B62</f>
        <v>0.03329106282767418</v>
      </c>
      <c r="C113">
        <f>C73*10000/C62</f>
        <v>0.03345079725102161</v>
      </c>
      <c r="D113">
        <f>D73*10000/D62</f>
        <v>0.014768103627622283</v>
      </c>
      <c r="E113">
        <f>E73*10000/E62</f>
        <v>0.019710583558714457</v>
      </c>
      <c r="F113">
        <f>F73*10000/F62</f>
        <v>0.0013157329343030338</v>
      </c>
      <c r="G113">
        <f>AVERAGE(C113:E113)</f>
        <v>0.02264316147911945</v>
      </c>
      <c r="H113">
        <f>STDEV(C113:E113)</f>
        <v>0.009680432335432471</v>
      </c>
      <c r="I113">
        <f>(B113*B4+C113*C4+D113*D4+E113*E4+F113*F4)/SUM(B4:F4)</f>
        <v>0.021319155134642827</v>
      </c>
    </row>
    <row r="114" spans="1:11" ht="12.75">
      <c r="A114" t="s">
        <v>79</v>
      </c>
      <c r="B114">
        <f>B74*10000/B62</f>
        <v>-0.22207595194877625</v>
      </c>
      <c r="C114">
        <f>C74*10000/C62</f>
        <v>-0.21783077207189516</v>
      </c>
      <c r="D114">
        <f>D74*10000/D62</f>
        <v>-0.24996658631615828</v>
      </c>
      <c r="E114">
        <f>E74*10000/E62</f>
        <v>-0.24421608309907997</v>
      </c>
      <c r="F114">
        <f>F74*10000/F62</f>
        <v>-0.18815183416745002</v>
      </c>
      <c r="G114">
        <f>AVERAGE(C114:E114)</f>
        <v>-0.23733781382904448</v>
      </c>
      <c r="H114">
        <f>STDEV(C114:E114)</f>
        <v>0.01713652766457621</v>
      </c>
      <c r="I114">
        <f>(B114*B4+C114*C4+D114*D4+E114*E4+F114*F4)/SUM(B4:F4)</f>
        <v>-0.22856886607455512</v>
      </c>
      <c r="J114" t="s">
        <v>97</v>
      </c>
      <c r="K114">
        <v>285</v>
      </c>
    </row>
    <row r="115" spans="1:11" ht="12.75">
      <c r="A115" t="s">
        <v>80</v>
      </c>
      <c r="B115">
        <f>B75*10000/B62</f>
        <v>-0.006855336573609891</v>
      </c>
      <c r="C115">
        <f>C75*10000/C62</f>
        <v>0.002057059572314244</v>
      </c>
      <c r="D115">
        <f>D75*10000/D62</f>
        <v>0.0006075226265011668</v>
      </c>
      <c r="E115">
        <f>E75*10000/E62</f>
        <v>-0.004404316421782866</v>
      </c>
      <c r="F115">
        <f>F75*10000/F62</f>
        <v>0.011373003220416065</v>
      </c>
      <c r="G115">
        <f>AVERAGE(C115:E115)</f>
        <v>-0.0005799114076558183</v>
      </c>
      <c r="H115">
        <f>STDEV(C115:E115)</f>
        <v>0.0033904047875407666</v>
      </c>
      <c r="I115">
        <f>(B115*B4+C115*C4+D115*D4+E115*E4+F115*F4)/SUM(B4:F4)</f>
        <v>0.00011368930772332711</v>
      </c>
      <c r="J115" t="s">
        <v>98</v>
      </c>
      <c r="K115">
        <v>0.5536</v>
      </c>
    </row>
    <row r="118" ht="12.75">
      <c r="A118" t="s">
        <v>63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65</v>
      </c>
      <c r="H120" t="s">
        <v>66</v>
      </c>
      <c r="I120" t="s">
        <v>61</v>
      </c>
    </row>
    <row r="121" spans="1:9" ht="12.75">
      <c r="A121" t="s">
        <v>81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82</v>
      </c>
      <c r="B122">
        <f>B82*10000/B62</f>
        <v>79.2417289000002</v>
      </c>
      <c r="C122">
        <f>C82*10000/C62</f>
        <v>50.25715910740602</v>
      </c>
      <c r="D122">
        <f>D82*10000/D62</f>
        <v>29.18826144405772</v>
      </c>
      <c r="E122">
        <f>E82*10000/E62</f>
        <v>-59.266604457899646</v>
      </c>
      <c r="F122">
        <f>F82*10000/F62</f>
        <v>-122.69377425623486</v>
      </c>
      <c r="G122">
        <f>AVERAGE(C122:E122)</f>
        <v>6.7262720311880315</v>
      </c>
      <c r="H122">
        <f>STDEV(C122:E122)</f>
        <v>58.1142789911838</v>
      </c>
      <c r="I122">
        <f>(B122*B4+C122*C4+D122*D4+E122*E4+F122*F4)/SUM(B4:F4)</f>
        <v>-0.15533749721859372</v>
      </c>
    </row>
    <row r="123" spans="1:9" ht="12.75">
      <c r="A123" t="s">
        <v>83</v>
      </c>
      <c r="B123">
        <f>B83*10000/B62</f>
        <v>-0.25273136090538967</v>
      </c>
      <c r="C123">
        <f>C83*10000/C62</f>
        <v>-0.78340143394206</v>
      </c>
      <c r="D123">
        <f>D83*10000/D62</f>
        <v>0.5018285683964522</v>
      </c>
      <c r="E123">
        <f>E83*10000/E62</f>
        <v>0.23389740338930667</v>
      </c>
      <c r="F123">
        <f>F83*10000/F62</f>
        <v>7.238463148458955</v>
      </c>
      <c r="G123">
        <f>AVERAGE(C123:E123)</f>
        <v>-0.015891820718767036</v>
      </c>
      <c r="H123">
        <f>STDEV(C123:E123)</f>
        <v>0.6780486944815601</v>
      </c>
      <c r="I123">
        <f>(B123*B4+C123*C4+D123*D4+E123*E4+F123*F4)/SUM(B4:F4)</f>
        <v>0.9207477539708789</v>
      </c>
    </row>
    <row r="124" spans="1:9" ht="12.75">
      <c r="A124" t="s">
        <v>84</v>
      </c>
      <c r="B124">
        <f>B84*10000/B62</f>
        <v>0.47687333262540094</v>
      </c>
      <c r="C124">
        <f>C84*10000/C62</f>
        <v>4.603848625240761</v>
      </c>
      <c r="D124">
        <f>D84*10000/D62</f>
        <v>4.456834729873315</v>
      </c>
      <c r="E124">
        <f>E84*10000/E62</f>
        <v>1.7177870911204745</v>
      </c>
      <c r="F124">
        <f>F84*10000/F62</f>
        <v>4.756630607867259</v>
      </c>
      <c r="G124">
        <f>AVERAGE(C124:E124)</f>
        <v>3.5928234820781833</v>
      </c>
      <c r="H124">
        <f>STDEV(C124:E124)</f>
        <v>1.625492039943463</v>
      </c>
      <c r="I124">
        <f>(B124*B4+C124*C4+D124*D4+E124*E4+F124*F4)/SUM(B4:F4)</f>
        <v>3.299142519044902</v>
      </c>
    </row>
    <row r="125" spans="1:9" ht="12.75">
      <c r="A125" t="s">
        <v>85</v>
      </c>
      <c r="B125">
        <f>B85*10000/B62</f>
        <v>-0.9368038381471411</v>
      </c>
      <c r="C125">
        <f>C85*10000/C62</f>
        <v>-1.3306781763120454</v>
      </c>
      <c r="D125">
        <f>D85*10000/D62</f>
        <v>-0.3965680385646798</v>
      </c>
      <c r="E125">
        <f>E85*10000/E62</f>
        <v>-0.1642400739545869</v>
      </c>
      <c r="F125">
        <f>F85*10000/F62</f>
        <v>-1.5133179659020586</v>
      </c>
      <c r="G125">
        <f>AVERAGE(C125:E125)</f>
        <v>-0.6304954296104374</v>
      </c>
      <c r="H125">
        <f>STDEV(C125:E125)</f>
        <v>0.6174026075980917</v>
      </c>
      <c r="I125">
        <f>(B125*B4+C125*C4+D125*D4+E125*E4+F125*F4)/SUM(B4:F4)</f>
        <v>-0.7923950244702674</v>
      </c>
    </row>
    <row r="126" spans="1:9" ht="12.75">
      <c r="A126" t="s">
        <v>86</v>
      </c>
      <c r="B126">
        <f>B86*10000/B62</f>
        <v>0.8005382340764889</v>
      </c>
      <c r="C126">
        <f>C86*10000/C62</f>
        <v>0.718941646296554</v>
      </c>
      <c r="D126">
        <f>D86*10000/D62</f>
        <v>0.7945310253160329</v>
      </c>
      <c r="E126">
        <f>E86*10000/E62</f>
        <v>0.4565929116178823</v>
      </c>
      <c r="F126">
        <f>F86*10000/F62</f>
        <v>1.18141387831112</v>
      </c>
      <c r="G126">
        <f>AVERAGE(C126:E126)</f>
        <v>0.6566885277434897</v>
      </c>
      <c r="H126">
        <f>STDEV(C126:E126)</f>
        <v>0.17736158053437714</v>
      </c>
      <c r="I126">
        <f>(B126*B4+C126*C4+D126*D4+E126*E4+F126*F4)/SUM(B4:F4)</f>
        <v>0.7475868870393029</v>
      </c>
    </row>
    <row r="127" spans="1:9" ht="12.75">
      <c r="A127" t="s">
        <v>87</v>
      </c>
      <c r="B127">
        <f>B87*10000/B62</f>
        <v>0.8237543347842039</v>
      </c>
      <c r="C127">
        <f>C87*10000/C62</f>
        <v>0.3398073247869051</v>
      </c>
      <c r="D127">
        <f>D87*10000/D62</f>
        <v>0.19103067012329758</v>
      </c>
      <c r="E127">
        <f>E87*10000/E62</f>
        <v>0.12328810821671156</v>
      </c>
      <c r="F127">
        <f>F87*10000/F62</f>
        <v>0.5275121694675504</v>
      </c>
      <c r="G127">
        <f>AVERAGE(C127:E127)</f>
        <v>0.21804203437563807</v>
      </c>
      <c r="H127">
        <f>STDEV(C127:E127)</f>
        <v>0.11075808383644989</v>
      </c>
      <c r="I127">
        <f>(B127*B4+C127*C4+D127*D4+E127*E4+F127*F4)/SUM(B4:F4)</f>
        <v>0.3466571779402002</v>
      </c>
    </row>
    <row r="128" spans="1:9" ht="12.75">
      <c r="A128" t="s">
        <v>88</v>
      </c>
      <c r="B128">
        <f>B88*10000/B62</f>
        <v>-0.12385966443690116</v>
      </c>
      <c r="C128">
        <f>C88*10000/C62</f>
        <v>0.4685240265111308</v>
      </c>
      <c r="D128">
        <f>D88*10000/D62</f>
        <v>0.2931060668607377</v>
      </c>
      <c r="E128">
        <f>E88*10000/E62</f>
        <v>0.5379424126522737</v>
      </c>
      <c r="F128">
        <f>F88*10000/F62</f>
        <v>0.5857953287090574</v>
      </c>
      <c r="G128">
        <f>AVERAGE(C128:E128)</f>
        <v>0.4331908353413807</v>
      </c>
      <c r="H128">
        <f>STDEV(C128:E128)</f>
        <v>0.1261845269984271</v>
      </c>
      <c r="I128">
        <f>(B128*B4+C128*C4+D128*D4+E128*E4+F128*F4)/SUM(B4:F4)</f>
        <v>0.37331656236010663</v>
      </c>
    </row>
    <row r="129" spans="1:9" ht="12.75">
      <c r="A129" t="s">
        <v>89</v>
      </c>
      <c r="B129">
        <f>B89*10000/B62</f>
        <v>0.10641104627831907</v>
      </c>
      <c r="C129">
        <f>C89*10000/C62</f>
        <v>0.014321443835240907</v>
      </c>
      <c r="D129">
        <f>D89*10000/D62</f>
        <v>-0.014054113149241133</v>
      </c>
      <c r="E129">
        <f>E89*10000/E62</f>
        <v>0.05798139586741799</v>
      </c>
      <c r="F129">
        <f>F89*10000/F62</f>
        <v>-0.013548054519700349</v>
      </c>
      <c r="G129">
        <f>AVERAGE(C129:E129)</f>
        <v>0.019416242184472587</v>
      </c>
      <c r="H129">
        <f>STDEV(C129:E129)</f>
        <v>0.03628699997914949</v>
      </c>
      <c r="I129">
        <f>(B129*B4+C129*C4+D129*D4+E129*E4+F129*F4)/SUM(B4:F4)</f>
        <v>0.027541563352357707</v>
      </c>
    </row>
    <row r="130" spans="1:9" ht="12.75">
      <c r="A130" t="s">
        <v>90</v>
      </c>
      <c r="B130">
        <f>B90*10000/B62</f>
        <v>0.19922654627402286</v>
      </c>
      <c r="C130">
        <f>C90*10000/C62</f>
        <v>0.12848711998555043</v>
      </c>
      <c r="D130">
        <f>D90*10000/D62</f>
        <v>0.14913606316546899</v>
      </c>
      <c r="E130">
        <f>E90*10000/E62</f>
        <v>-0.002182492997448372</v>
      </c>
      <c r="F130">
        <f>F90*10000/F62</f>
        <v>0.1953173559079693</v>
      </c>
      <c r="G130">
        <f>AVERAGE(C130:E130)</f>
        <v>0.09181356338452368</v>
      </c>
      <c r="H130">
        <f>STDEV(C130:E130)</f>
        <v>0.08205509536362766</v>
      </c>
      <c r="I130">
        <f>(B130*B4+C130*C4+D130*D4+E130*E4+F130*F4)/SUM(B4:F4)</f>
        <v>0.12112286583683635</v>
      </c>
    </row>
    <row r="131" spans="1:9" ht="12.75">
      <c r="A131" t="s">
        <v>91</v>
      </c>
      <c r="B131">
        <f>B91*10000/B62</f>
        <v>-0.0687869957891706</v>
      </c>
      <c r="C131">
        <f>C91*10000/C62</f>
        <v>0.0003334478679503151</v>
      </c>
      <c r="D131">
        <f>D91*10000/D62</f>
        <v>-0.010040354020661972</v>
      </c>
      <c r="E131">
        <f>E91*10000/E62</f>
        <v>-0.0038580357813939215</v>
      </c>
      <c r="F131">
        <f>F91*10000/F62</f>
        <v>0.011873562345137933</v>
      </c>
      <c r="G131">
        <f>AVERAGE(C131:E131)</f>
        <v>-0.004521647311368526</v>
      </c>
      <c r="H131">
        <f>STDEV(C131:E131)</f>
        <v>0.005218642218343808</v>
      </c>
      <c r="I131">
        <f>(B131*B4+C131*C4+D131*D4+E131*E4+F131*F4)/SUM(B4:F4)</f>
        <v>-0.011590746129833985</v>
      </c>
    </row>
    <row r="132" spans="1:9" ht="12.75">
      <c r="A132" t="s">
        <v>92</v>
      </c>
      <c r="B132">
        <f>B92*10000/B62</f>
        <v>0.012705990177776037</v>
      </c>
      <c r="C132">
        <f>C92*10000/C62</f>
        <v>0.03851587359563445</v>
      </c>
      <c r="D132">
        <f>D92*10000/D62</f>
        <v>0.02443271227266401</v>
      </c>
      <c r="E132">
        <f>E92*10000/E62</f>
        <v>0.09555700955032338</v>
      </c>
      <c r="F132">
        <f>F92*10000/F62</f>
        <v>0.08788530934766949</v>
      </c>
      <c r="G132">
        <f>AVERAGE(C132:E132)</f>
        <v>0.052835198472873955</v>
      </c>
      <c r="H132">
        <f>STDEV(C132:E132)</f>
        <v>0.03766229831695302</v>
      </c>
      <c r="I132">
        <f>(B132*B4+C132*C4+D132*D4+E132*E4+F132*F4)/SUM(B4:F4)</f>
        <v>0.05174626264648371</v>
      </c>
    </row>
    <row r="133" spans="1:9" ht="12.75">
      <c r="A133" t="s">
        <v>93</v>
      </c>
      <c r="B133">
        <f>B93*10000/B62</f>
        <v>0.10287425148344125</v>
      </c>
      <c r="C133">
        <f>C93*10000/C62</f>
        <v>0.13979359147577636</v>
      </c>
      <c r="D133">
        <f>D93*10000/D62</f>
        <v>0.1478586180240831</v>
      </c>
      <c r="E133">
        <f>E93*10000/E62</f>
        <v>0.133846102139717</v>
      </c>
      <c r="F133">
        <f>F93*10000/F62</f>
        <v>0.08868193434000207</v>
      </c>
      <c r="G133">
        <f>AVERAGE(C133:E133)</f>
        <v>0.14049943721319216</v>
      </c>
      <c r="H133">
        <f>STDEV(C133:E133)</f>
        <v>0.007032873808491481</v>
      </c>
      <c r="I133">
        <f>(B133*B4+C133*C4+D133*D4+E133*E4+F133*F4)/SUM(B4:F4)</f>
        <v>0.12814752778880698</v>
      </c>
    </row>
    <row r="134" spans="1:9" ht="12.75">
      <c r="A134" t="s">
        <v>94</v>
      </c>
      <c r="B134">
        <f>B94*10000/B62</f>
        <v>-0.002448084585093505</v>
      </c>
      <c r="C134">
        <f>C94*10000/C62</f>
        <v>-0.009366778571916586</v>
      </c>
      <c r="D134">
        <f>D94*10000/D62</f>
        <v>-0.0032463243494710928</v>
      </c>
      <c r="E134">
        <f>E94*10000/E62</f>
        <v>0.004961250180869514</v>
      </c>
      <c r="F134">
        <f>F94*10000/F62</f>
        <v>-0.03924665357528208</v>
      </c>
      <c r="G134">
        <f>AVERAGE(C134:E134)</f>
        <v>-0.0025506175801727217</v>
      </c>
      <c r="H134">
        <f>STDEV(C134:E134)</f>
        <v>0.007189305106670741</v>
      </c>
      <c r="I134">
        <f>(B134*B4+C134*C4+D134*D4+E134*E4+F134*F4)/SUM(B4:F4)</f>
        <v>-0.0074415487563423855</v>
      </c>
    </row>
    <row r="135" spans="1:9" ht="12.75">
      <c r="A135" t="s">
        <v>95</v>
      </c>
      <c r="B135">
        <f>B95*10000/B62</f>
        <v>-0.005926700850524963</v>
      </c>
      <c r="C135">
        <f>C95*10000/C62</f>
        <v>-0.0050441903076649565</v>
      </c>
      <c r="D135">
        <f>D95*10000/D62</f>
        <v>-0.005249120163928938</v>
      </c>
      <c r="E135">
        <f>E95*10000/E62</f>
        <v>-0.0026176570053939824</v>
      </c>
      <c r="F135">
        <f>F95*10000/F62</f>
        <v>-0.001275518211900794</v>
      </c>
      <c r="G135">
        <f>AVERAGE(C135:E135)</f>
        <v>-0.004303655825662626</v>
      </c>
      <c r="H135">
        <f>STDEV(C135:E135)</f>
        <v>0.0014637086725019898</v>
      </c>
      <c r="I135">
        <f>(B135*B4+C135*C4+D135*D4+E135*E4+F135*F4)/SUM(B4:F4)</f>
        <v>-0.004132179972442866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2005-03-24T13:30:21Z</cp:lastPrinted>
  <dcterms:created xsi:type="dcterms:W3CDTF">2005-03-24T13:30:21Z</dcterms:created>
  <dcterms:modified xsi:type="dcterms:W3CDTF">2005-03-24T14:51:49Z</dcterms:modified>
  <cp:category/>
  <cp:version/>
  <cp:contentType/>
  <cp:contentStatus/>
</cp:coreProperties>
</file>