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<sst xmlns="http://schemas.openxmlformats.org/spreadsheetml/2006/main" count="206" uniqueCount="99">
  <si>
    <t xml:space="preserve"> Tue 29/03/2005       09:18:13</t>
  </si>
  <si>
    <t>LISSNER</t>
  </si>
  <si>
    <t>HCMQAP530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</si>
  <si>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</si>
  <si>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</si>
  <si>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</si>
  <si>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</si>
  <si>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</si>
  <si>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</si>
  <si>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</si>
  <si>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</si>
  <si>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</si>
  <si>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</si>
  <si>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</si>
  <si>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</si>
  <si>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</si>
  <si>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</si>
  <si>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</si>
  <si>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</si>
  <si>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b6!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</si>
  <si>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</si>
  <si>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</si>
  <si>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</si>
  <si>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</si>
  <si>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</si>
  <si>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</si>
  <si>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</si>
  <si>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</si>
  <si>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</si>
  <si>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</si>
  <si>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</si>
  <si>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</si>
  <si>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</si>
  <si>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</si>
  <si>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</si>
  <si>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</si>
  <si>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</si>
  <si>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</si>
  <si>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</si>
  <si>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</si>
  <si>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</si>
  <si>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</si>
  <si>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</si>
  <si>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</si>
  <si>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</si>
  <si>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</si>
  <si>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</si>
  <si>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</si>
  <si>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</si>
  <si>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55.337754*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</si>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</sst>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72" fontId="1" fillId="0" borderId="14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72" fontId="2" fillId="0" borderId="14" xfId="0" applyNumberFormat="1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72" fontId="1" fillId="0" borderId="5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172" fontId="2" fillId="0" borderId="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72" fontId="1" fillId="0" borderId="18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172" fontId="2" fillId="0" borderId="18" xfId="0" applyNumberFormat="1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72" fontId="1" fillId="0" borderId="25" xfId="0" applyNumberFormat="1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2" fillId="2" borderId="5" xfId="0" applyNumberFormat="1" applyFont="1" applyFill="1" applyBorder="1" applyAlignment="1">
      <alignment horizontal="left"/>
    </xf>
    <xf numFmtId="172" fontId="2" fillId="2" borderId="6" xfId="0" applyNumberFormat="1" applyFont="1" applyFill="1" applyBorder="1" applyAlignment="1">
      <alignment horizontal="left"/>
    </xf>
    <xf numFmtId="172" fontId="2" fillId="2" borderId="14" xfId="0" applyNumberFormat="1" applyFont="1" applyFill="1" applyBorder="1" applyAlignment="1">
      <alignment horizontal="left"/>
    </xf>
    <xf numFmtId="173" fontId="3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4722043"/>
        <c:axId val="21171796"/>
      </c:lineChart>
      <c:catAx>
        <c:axId val="247220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171796"/>
        <c:crosses val="autoZero"/>
        <c:auto val="1"/>
        <c:lblOffset val="100"/>
        <c:noMultiLvlLbl val="0"/>
      </c:catAx>
      <c:valAx>
        <c:axId val="21171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72204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8" t="s">
        <v>5</v>
      </c>
      <c r="B3" s="8" t="s">
        <v>6</v>
      </c>
      <c r="C3" s="9" t="s">
        <v>7</v>
      </c>
      <c r="D3" s="9" t="s">
        <v>8</v>
      </c>
      <c r="E3" s="9" t="s">
        <v>9</v>
      </c>
      <c r="F3" s="22" t="s">
        <v>10</v>
      </c>
      <c r="G3" s="32" t="s">
        <v>11</v>
      </c>
    </row>
    <row r="4" spans="1:7" ht="12">
      <c r="A4" s="19" t="s">
        <v>12</v>
      </c>
      <c r="B4" s="10">
        <v>-0.002268</v>
      </c>
      <c r="C4" s="11">
        <v>-0.003775</v>
      </c>
      <c r="D4" s="11">
        <v>-0.003777</v>
      </c>
      <c r="E4" s="11">
        <v>-0.003777</v>
      </c>
      <c r="F4" s="23">
        <v>-0.002091</v>
      </c>
      <c r="G4" s="33">
        <v>-0.011765</v>
      </c>
    </row>
    <row r="5" spans="1:7" ht="12.75" thickBot="1">
      <c r="A5" s="43" t="s">
        <v>13</v>
      </c>
      <c r="B5" s="44">
        <v>3.037689</v>
      </c>
      <c r="C5" s="45">
        <v>2.128947</v>
      </c>
      <c r="D5" s="45">
        <v>0.305611</v>
      </c>
      <c r="E5" s="45">
        <v>-2.090688</v>
      </c>
      <c r="F5" s="46">
        <v>-3.840981</v>
      </c>
      <c r="G5" s="47">
        <v>7.431577</v>
      </c>
    </row>
    <row r="6" spans="1:7" ht="12.75" thickTop="1">
      <c r="A6" s="6" t="s">
        <v>14</v>
      </c>
      <c r="B6" s="38">
        <v>-77.75884</v>
      </c>
      <c r="C6" s="39">
        <v>106.236</v>
      </c>
      <c r="D6" s="39">
        <v>-75.41394</v>
      </c>
      <c r="E6" s="39">
        <v>68.37837</v>
      </c>
      <c r="F6" s="40">
        <v>-94.77154</v>
      </c>
      <c r="G6" s="41">
        <v>-0.001922241</v>
      </c>
    </row>
    <row r="7" spans="1:7" ht="12">
      <c r="A7" s="19" t="s">
        <v>15</v>
      </c>
      <c r="B7" s="29">
        <v>10000</v>
      </c>
      <c r="C7" s="13">
        <v>10000</v>
      </c>
      <c r="D7" s="13">
        <v>10000</v>
      </c>
      <c r="E7" s="13">
        <v>10000</v>
      </c>
      <c r="F7" s="25">
        <v>10000</v>
      </c>
      <c r="G7" s="35">
        <v>10000</v>
      </c>
    </row>
    <row r="8" spans="1:7" ht="12">
      <c r="A8" s="19" t="s">
        <v>16</v>
      </c>
      <c r="B8" s="28">
        <v>6.001808</v>
      </c>
      <c r="C8" s="12">
        <v>1.922815</v>
      </c>
      <c r="D8" s="12">
        <v>-0.1591069</v>
      </c>
      <c r="E8" s="12">
        <v>1.802855</v>
      </c>
      <c r="F8" s="24">
        <v>-4.9904</v>
      </c>
      <c r="G8" s="34">
        <v>1.061011</v>
      </c>
    </row>
    <row r="9" spans="1:7" ht="12">
      <c r="A9" s="19" t="s">
        <v>17</v>
      </c>
      <c r="B9" s="28">
        <v>0.5490796</v>
      </c>
      <c r="C9" s="12">
        <v>-0.07826154</v>
      </c>
      <c r="D9" s="12">
        <v>0.2865808</v>
      </c>
      <c r="E9" s="12">
        <v>0.3610775</v>
      </c>
      <c r="F9" s="24">
        <v>-1.361554</v>
      </c>
      <c r="G9" s="34">
        <v>0.03509344</v>
      </c>
    </row>
    <row r="10" spans="1:7" ht="12">
      <c r="A10" s="19" t="s">
        <v>18</v>
      </c>
      <c r="B10" s="28">
        <v>-0.9079255</v>
      </c>
      <c r="C10" s="12">
        <v>-0.7489255</v>
      </c>
      <c r="D10" s="12">
        <v>0.01811504</v>
      </c>
      <c r="E10" s="12">
        <v>-0.6691978</v>
      </c>
      <c r="F10" s="24">
        <v>-1.223952</v>
      </c>
      <c r="G10" s="34">
        <v>-0.6314002</v>
      </c>
    </row>
    <row r="11" spans="1:7" ht="12">
      <c r="A11" s="20" t="s">
        <v>19</v>
      </c>
      <c r="B11" s="48">
        <v>0.743365</v>
      </c>
      <c r="C11" s="49">
        <v>-1.033521</v>
      </c>
      <c r="D11" s="49">
        <v>-0.9836662</v>
      </c>
      <c r="E11" s="49">
        <v>-0.6959468</v>
      </c>
      <c r="F11" s="50">
        <v>11.24136</v>
      </c>
      <c r="G11" s="36">
        <v>0.9528029</v>
      </c>
    </row>
    <row r="12" spans="1:7" ht="12">
      <c r="A12" s="19" t="s">
        <v>20</v>
      </c>
      <c r="B12" s="28">
        <v>0.128533</v>
      </c>
      <c r="C12" s="12">
        <v>-0.1953811</v>
      </c>
      <c r="D12" s="12">
        <v>0.1929847</v>
      </c>
      <c r="E12" s="12">
        <v>0.0009583713</v>
      </c>
      <c r="F12" s="24">
        <v>0.1334785</v>
      </c>
      <c r="G12" s="34">
        <v>0.0360525</v>
      </c>
    </row>
    <row r="13" spans="1:7" ht="12">
      <c r="A13" s="19" t="s">
        <v>21</v>
      </c>
      <c r="B13" s="28">
        <v>-0.05097372</v>
      </c>
      <c r="C13" s="12">
        <v>-0.02805126</v>
      </c>
      <c r="D13" s="12">
        <v>-0.03298254</v>
      </c>
      <c r="E13" s="12">
        <v>-0.06657889</v>
      </c>
      <c r="F13" s="24">
        <v>-0.2630058</v>
      </c>
      <c r="G13" s="34">
        <v>-0.07312611</v>
      </c>
    </row>
    <row r="14" spans="1:7" ht="12">
      <c r="A14" s="19" t="s">
        <v>22</v>
      </c>
      <c r="B14" s="28">
        <v>0.001202098</v>
      </c>
      <c r="C14" s="12">
        <v>-0.04700372</v>
      </c>
      <c r="D14" s="12">
        <v>-0.03504078</v>
      </c>
      <c r="E14" s="12">
        <v>0.06596737</v>
      </c>
      <c r="F14" s="24">
        <v>0.2166856</v>
      </c>
      <c r="G14" s="34">
        <v>0.02519144</v>
      </c>
    </row>
    <row r="15" spans="1:7" ht="12">
      <c r="A15" s="20" t="s">
        <v>23</v>
      </c>
      <c r="B15" s="30">
        <v>-0.1654142</v>
      </c>
      <c r="C15" s="14">
        <v>0.1137653</v>
      </c>
      <c r="D15" s="14">
        <v>0.2518757</v>
      </c>
      <c r="E15" s="14">
        <v>0.2845525</v>
      </c>
      <c r="F15" s="26">
        <v>-0.2012652</v>
      </c>
      <c r="G15" s="36">
        <v>0.1057827</v>
      </c>
    </row>
    <row r="16" spans="1:7" ht="12">
      <c r="A16" s="19" t="s">
        <v>24</v>
      </c>
      <c r="B16" s="28">
        <v>0.01784871</v>
      </c>
      <c r="C16" s="12">
        <v>-0.01103452</v>
      </c>
      <c r="D16" s="12">
        <v>-0.01576332</v>
      </c>
      <c r="E16" s="12">
        <v>0.01170356</v>
      </c>
      <c r="F16" s="24">
        <v>-0.01369963</v>
      </c>
      <c r="G16" s="34">
        <v>-0.002878551</v>
      </c>
    </row>
    <row r="17" spans="1:7" ht="12">
      <c r="A17" s="19" t="s">
        <v>25</v>
      </c>
      <c r="B17" s="28">
        <v>-0.04299251</v>
      </c>
      <c r="C17" s="12">
        <v>-0.03873183</v>
      </c>
      <c r="D17" s="12">
        <v>-0.05237459</v>
      </c>
      <c r="E17" s="12">
        <v>-0.0603212</v>
      </c>
      <c r="F17" s="24">
        <v>-0.04020124</v>
      </c>
      <c r="G17" s="34">
        <v>-0.04802099</v>
      </c>
    </row>
    <row r="18" spans="1:7" ht="12">
      <c r="A18" s="19" t="s">
        <v>26</v>
      </c>
      <c r="B18" s="28">
        <v>0.03884738</v>
      </c>
      <c r="C18" s="12">
        <v>0.007752505</v>
      </c>
      <c r="D18" s="12">
        <v>0.06317481</v>
      </c>
      <c r="E18" s="12">
        <v>0.01173596</v>
      </c>
      <c r="F18" s="24">
        <v>0.004503602</v>
      </c>
      <c r="G18" s="34">
        <v>0.02613267</v>
      </c>
    </row>
    <row r="19" spans="1:7" ht="12">
      <c r="A19" s="20" t="s">
        <v>27</v>
      </c>
      <c r="B19" s="30">
        <v>-0.2397023</v>
      </c>
      <c r="C19" s="14">
        <v>-0.2255431</v>
      </c>
      <c r="D19" s="14">
        <v>-0.2389459</v>
      </c>
      <c r="E19" s="14">
        <v>-0.2494517</v>
      </c>
      <c r="F19" s="26">
        <v>-0.1683281</v>
      </c>
      <c r="G19" s="36">
        <v>-0.2289479</v>
      </c>
    </row>
    <row r="20" spans="1:7" ht="12.75" thickBot="1">
      <c r="A20" s="43" t="s">
        <v>28</v>
      </c>
      <c r="B20" s="44">
        <v>-0.003057694</v>
      </c>
      <c r="C20" s="45">
        <v>0.009774863</v>
      </c>
      <c r="D20" s="45">
        <v>0.00219403</v>
      </c>
      <c r="E20" s="45">
        <v>0.0008228808</v>
      </c>
      <c r="F20" s="46">
        <v>-0.006067477</v>
      </c>
      <c r="G20" s="47">
        <v>0.001827343</v>
      </c>
    </row>
    <row r="21" spans="1:7" ht="12.75" thickTop="1">
      <c r="A21" s="6" t="s">
        <v>29</v>
      </c>
      <c r="B21" s="38">
        <v>-64.32473</v>
      </c>
      <c r="C21" s="39">
        <v>60.81487</v>
      </c>
      <c r="D21" s="39">
        <v>-7.681626</v>
      </c>
      <c r="E21" s="39">
        <v>6.392825</v>
      </c>
      <c r="F21" s="40">
        <v>-37.56497</v>
      </c>
      <c r="G21" s="42">
        <v>0.01747733</v>
      </c>
    </row>
    <row r="22" spans="1:7" ht="12">
      <c r="A22" s="19" t="s">
        <v>30</v>
      </c>
      <c r="B22" s="28">
        <v>60.75454</v>
      </c>
      <c r="C22" s="12">
        <v>42.57919</v>
      </c>
      <c r="D22" s="12">
        <v>6.112211</v>
      </c>
      <c r="E22" s="12">
        <v>-41.814</v>
      </c>
      <c r="F22" s="24">
        <v>-76.82113</v>
      </c>
      <c r="G22" s="35">
        <v>0</v>
      </c>
    </row>
    <row r="23" spans="1:7" ht="12">
      <c r="A23" s="19" t="s">
        <v>31</v>
      </c>
      <c r="B23" s="28">
        <v>1.000512</v>
      </c>
      <c r="C23" s="12">
        <v>-0.4871506</v>
      </c>
      <c r="D23" s="12">
        <v>-0.5809774</v>
      </c>
      <c r="E23" s="12">
        <v>-1.402766</v>
      </c>
      <c r="F23" s="24">
        <v>5.793725</v>
      </c>
      <c r="G23" s="34">
        <v>0.3220707</v>
      </c>
    </row>
    <row r="24" spans="1:7" ht="12">
      <c r="A24" s="19" t="s">
        <v>32</v>
      </c>
      <c r="B24" s="28">
        <v>0.9021436</v>
      </c>
      <c r="C24" s="12">
        <v>2.827635</v>
      </c>
      <c r="D24" s="12">
        <v>3.20421</v>
      </c>
      <c r="E24" s="12">
        <v>4.016323</v>
      </c>
      <c r="F24" s="24">
        <v>1.334683</v>
      </c>
      <c r="G24" s="34">
        <v>2.727084</v>
      </c>
    </row>
    <row r="25" spans="1:7" ht="12">
      <c r="A25" s="19" t="s">
        <v>33</v>
      </c>
      <c r="B25" s="28">
        <v>0.02077394</v>
      </c>
      <c r="C25" s="12">
        <v>0.1874845</v>
      </c>
      <c r="D25" s="12">
        <v>-0.1531842</v>
      </c>
      <c r="E25" s="12">
        <v>-0.5364099</v>
      </c>
      <c r="F25" s="24">
        <v>-1.590808</v>
      </c>
      <c r="G25" s="34">
        <v>-0.3299102</v>
      </c>
    </row>
    <row r="26" spans="1:7" ht="12">
      <c r="A26" s="20" t="s">
        <v>34</v>
      </c>
      <c r="B26" s="30">
        <v>0.1564122</v>
      </c>
      <c r="C26" s="14">
        <v>-0.09080569</v>
      </c>
      <c r="D26" s="14">
        <v>-0.09168336</v>
      </c>
      <c r="E26" s="14">
        <v>-0.3639536</v>
      </c>
      <c r="F26" s="26">
        <v>1.235608</v>
      </c>
      <c r="G26" s="36">
        <v>0.05570922</v>
      </c>
    </row>
    <row r="27" spans="1:7" ht="12">
      <c r="A27" s="19" t="s">
        <v>35</v>
      </c>
      <c r="B27" s="28">
        <v>0.2202231</v>
      </c>
      <c r="C27" s="12">
        <v>-0.06483626</v>
      </c>
      <c r="D27" s="12">
        <v>0.06392841</v>
      </c>
      <c r="E27" s="12">
        <v>0.1586476</v>
      </c>
      <c r="F27" s="24">
        <v>0.1761641</v>
      </c>
      <c r="G27" s="34">
        <v>0.0933005</v>
      </c>
    </row>
    <row r="28" spans="1:7" ht="12">
      <c r="A28" s="19" t="s">
        <v>36</v>
      </c>
      <c r="B28" s="28">
        <v>0.1236079</v>
      </c>
      <c r="C28" s="12">
        <v>0.2231693</v>
      </c>
      <c r="D28" s="12">
        <v>0.2632779</v>
      </c>
      <c r="E28" s="12">
        <v>0.4356661</v>
      </c>
      <c r="F28" s="24">
        <v>0.08967103</v>
      </c>
      <c r="G28" s="34">
        <v>0.251801</v>
      </c>
    </row>
    <row r="29" spans="1:7" ht="12">
      <c r="A29" s="19" t="s">
        <v>37</v>
      </c>
      <c r="B29" s="28">
        <v>0.02396986</v>
      </c>
      <c r="C29" s="12">
        <v>-0.002840131</v>
      </c>
      <c r="D29" s="12">
        <v>0.03333392</v>
      </c>
      <c r="E29" s="12">
        <v>-0.03156415</v>
      </c>
      <c r="F29" s="24">
        <v>-0.03557492</v>
      </c>
      <c r="G29" s="34">
        <v>-0.001536599</v>
      </c>
    </row>
    <row r="30" spans="1:7" ht="12">
      <c r="A30" s="20" t="s">
        <v>38</v>
      </c>
      <c r="B30" s="30">
        <v>0.0631484</v>
      </c>
      <c r="C30" s="14">
        <v>0.06607035</v>
      </c>
      <c r="D30" s="14">
        <v>0.038479</v>
      </c>
      <c r="E30" s="14">
        <v>0.01528765</v>
      </c>
      <c r="F30" s="26">
        <v>0.2194623</v>
      </c>
      <c r="G30" s="36">
        <v>0.06721533</v>
      </c>
    </row>
    <row r="31" spans="1:7" ht="12">
      <c r="A31" s="19" t="s">
        <v>39</v>
      </c>
      <c r="B31" s="28">
        <v>-0.006830219</v>
      </c>
      <c r="C31" s="12">
        <v>-0.006221487</v>
      </c>
      <c r="D31" s="12">
        <v>-0.002375866</v>
      </c>
      <c r="E31" s="12">
        <v>-0.0126114</v>
      </c>
      <c r="F31" s="24">
        <v>0.006485957</v>
      </c>
      <c r="G31" s="34">
        <v>-0.005228004</v>
      </c>
    </row>
    <row r="32" spans="1:7" ht="12">
      <c r="A32" s="19" t="s">
        <v>40</v>
      </c>
      <c r="B32" s="28">
        <v>0.0351258</v>
      </c>
      <c r="C32" s="12">
        <v>0.04128661</v>
      </c>
      <c r="D32" s="12">
        <v>0.0499242</v>
      </c>
      <c r="E32" s="12">
        <v>0.04360666</v>
      </c>
      <c r="F32" s="24">
        <v>0.01796675</v>
      </c>
      <c r="G32" s="34">
        <v>0.03993106</v>
      </c>
    </row>
    <row r="33" spans="1:7" ht="12">
      <c r="A33" s="19" t="s">
        <v>41</v>
      </c>
      <c r="B33" s="28">
        <v>0.1622889</v>
      </c>
      <c r="C33" s="12">
        <v>0.108313</v>
      </c>
      <c r="D33" s="12">
        <v>0.1410058</v>
      </c>
      <c r="E33" s="12">
        <v>0.1403591</v>
      </c>
      <c r="F33" s="24">
        <v>0.1002512</v>
      </c>
      <c r="G33" s="34">
        <v>0.1306243</v>
      </c>
    </row>
    <row r="34" spans="1:7" ht="12">
      <c r="A34" s="20" t="s">
        <v>42</v>
      </c>
      <c r="B34" s="30">
        <v>-0.01660853</v>
      </c>
      <c r="C34" s="14">
        <v>-0.01735261</v>
      </c>
      <c r="D34" s="14">
        <v>-0.007843499</v>
      </c>
      <c r="E34" s="14">
        <v>0.002952327</v>
      </c>
      <c r="F34" s="26">
        <v>-0.02358269</v>
      </c>
      <c r="G34" s="36">
        <v>-0.01086656</v>
      </c>
    </row>
    <row r="35" spans="1:7" ht="12.75" thickBot="1">
      <c r="A35" s="21" t="s">
        <v>43</v>
      </c>
      <c r="B35" s="31">
        <v>-0.0038842</v>
      </c>
      <c r="C35" s="15">
        <v>0.001002084</v>
      </c>
      <c r="D35" s="15">
        <v>-0.00197381</v>
      </c>
      <c r="E35" s="15">
        <v>-0.007001634</v>
      </c>
      <c r="F35" s="27">
        <v>-0.0005579948</v>
      </c>
      <c r="G35" s="37">
        <v>-0.002555896</v>
      </c>
    </row>
    <row r="36" spans="1:7" ht="12">
      <c r="A36" s="4" t="s">
        <v>44</v>
      </c>
      <c r="B36" s="3">
        <v>19.33899</v>
      </c>
      <c r="C36" s="3">
        <v>19.34204</v>
      </c>
      <c r="D36" s="3">
        <v>19.3573</v>
      </c>
      <c r="E36" s="3">
        <v>19.36035</v>
      </c>
      <c r="F36" s="3">
        <v>19.37561</v>
      </c>
      <c r="G36" s="3"/>
    </row>
    <row r="37" spans="1:6" ht="12">
      <c r="A37" s="4" t="s">
        <v>45</v>
      </c>
      <c r="B37" s="2">
        <v>0.3921509</v>
      </c>
      <c r="C37" s="2">
        <v>0.3718058</v>
      </c>
      <c r="D37" s="2">
        <v>0.3667196</v>
      </c>
      <c r="E37" s="2">
        <v>0.3611247</v>
      </c>
      <c r="F37" s="2">
        <v>0.3606161</v>
      </c>
    </row>
    <row r="38" spans="1:7" ht="12">
      <c r="A38" s="4" t="s">
        <v>54</v>
      </c>
      <c r="B38" s="2">
        <v>0.0001328495</v>
      </c>
      <c r="C38" s="2">
        <v>-0.0001810381</v>
      </c>
      <c r="D38" s="2">
        <v>0.0001282116</v>
      </c>
      <c r="E38" s="2">
        <v>-0.0001161958</v>
      </c>
      <c r="F38" s="2">
        <v>0.0001606116</v>
      </c>
      <c r="G38" s="2">
        <v>0.0003053893</v>
      </c>
    </row>
    <row r="39" spans="1:7" ht="12.75" thickBot="1">
      <c r="A39" s="4" t="s">
        <v>55</v>
      </c>
      <c r="B39" s="2">
        <v>0.0001085449</v>
      </c>
      <c r="C39" s="2">
        <v>-0.0001026144</v>
      </c>
      <c r="D39" s="2">
        <v>1.29804E-05</v>
      </c>
      <c r="E39" s="2">
        <v>-1.135366E-05</v>
      </c>
      <c r="F39" s="2">
        <v>6.509429E-05</v>
      </c>
      <c r="G39" s="2">
        <v>0.001057819</v>
      </c>
    </row>
    <row r="40" spans="2:7" ht="12.75" thickBot="1">
      <c r="B40" s="7" t="s">
        <v>46</v>
      </c>
      <c r="C40" s="17">
        <v>-0.003776</v>
      </c>
      <c r="D40" s="16" t="s">
        <v>47</v>
      </c>
      <c r="E40" s="17">
        <v>3.115434</v>
      </c>
      <c r="F40" s="16" t="s">
        <v>48</v>
      </c>
      <c r="G40" s="51" t="s">
        <v>49</v>
      </c>
    </row>
    <row r="41" spans="1:6" ht="12">
      <c r="A41" s="5" t="s">
        <v>52</v>
      </c>
      <c r="F41" s="1" t="s">
        <v>53</v>
      </c>
    </row>
    <row r="42" spans="1:6" ht="12">
      <c r="A42" s="4" t="s">
        <v>50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51</v>
      </c>
      <c r="B43" s="1">
        <v>12.506</v>
      </c>
      <c r="C43" s="1">
        <v>12.505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0.002268</v>
      </c>
      <c r="C4">
        <v>0.003775</v>
      </c>
      <c r="D4">
        <v>0.003777</v>
      </c>
      <c r="E4">
        <v>0.003777</v>
      </c>
      <c r="F4">
        <v>0.002091</v>
      </c>
      <c r="G4">
        <v>0.011765</v>
      </c>
    </row>
    <row r="5" spans="1:7" ht="12.75">
      <c r="A5" t="s">
        <v>13</v>
      </c>
      <c r="B5">
        <v>3.037689</v>
      </c>
      <c r="C5">
        <v>2.128947</v>
      </c>
      <c r="D5">
        <v>0.305611</v>
      </c>
      <c r="E5">
        <v>-2.090688</v>
      </c>
      <c r="F5">
        <v>-3.840981</v>
      </c>
      <c r="G5">
        <v>7.431577</v>
      </c>
    </row>
    <row r="6" spans="1:7" ht="12.75">
      <c r="A6" t="s">
        <v>14</v>
      </c>
      <c r="B6" s="52">
        <v>-77.75884</v>
      </c>
      <c r="C6" s="52">
        <v>106.236</v>
      </c>
      <c r="D6" s="52">
        <v>-75.41394</v>
      </c>
      <c r="E6" s="52">
        <v>68.37837</v>
      </c>
      <c r="F6" s="52">
        <v>-94.77154</v>
      </c>
      <c r="G6" s="52">
        <v>-0.001922241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6.001808</v>
      </c>
      <c r="C8" s="52">
        <v>1.922815</v>
      </c>
      <c r="D8" s="52">
        <v>-0.1591069</v>
      </c>
      <c r="E8" s="52">
        <v>1.802855</v>
      </c>
      <c r="F8" s="52">
        <v>-4.9904</v>
      </c>
      <c r="G8" s="52">
        <v>1.061011</v>
      </c>
    </row>
    <row r="9" spans="1:7" ht="12.75">
      <c r="A9" t="s">
        <v>17</v>
      </c>
      <c r="B9" s="52">
        <v>0.5490796</v>
      </c>
      <c r="C9" s="52">
        <v>-0.07826154</v>
      </c>
      <c r="D9" s="52">
        <v>0.2865808</v>
      </c>
      <c r="E9" s="52">
        <v>0.3610775</v>
      </c>
      <c r="F9" s="52">
        <v>-1.361554</v>
      </c>
      <c r="G9" s="52">
        <v>0.03509344</v>
      </c>
    </row>
    <row r="10" spans="1:7" ht="12.75">
      <c r="A10" t="s">
        <v>18</v>
      </c>
      <c r="B10" s="52">
        <v>-0.9079255</v>
      </c>
      <c r="C10" s="52">
        <v>-0.7489255</v>
      </c>
      <c r="D10" s="52">
        <v>0.01811504</v>
      </c>
      <c r="E10" s="52">
        <v>-0.6691978</v>
      </c>
      <c r="F10" s="52">
        <v>-1.223952</v>
      </c>
      <c r="G10" s="52">
        <v>-0.6314002</v>
      </c>
    </row>
    <row r="11" spans="1:7" ht="12.75">
      <c r="A11" t="s">
        <v>19</v>
      </c>
      <c r="B11" s="52">
        <v>0.743365</v>
      </c>
      <c r="C11" s="52">
        <v>-1.033521</v>
      </c>
      <c r="D11" s="52">
        <v>-0.9836662</v>
      </c>
      <c r="E11" s="52">
        <v>-0.6959468</v>
      </c>
      <c r="F11" s="52">
        <v>11.24136</v>
      </c>
      <c r="G11" s="52">
        <v>0.9528029</v>
      </c>
    </row>
    <row r="12" spans="1:7" ht="12.75">
      <c r="A12" t="s">
        <v>20</v>
      </c>
      <c r="B12" s="52">
        <v>0.128533</v>
      </c>
      <c r="C12" s="52">
        <v>-0.1953811</v>
      </c>
      <c r="D12" s="52">
        <v>0.1929847</v>
      </c>
      <c r="E12" s="52">
        <v>0.0009583713</v>
      </c>
      <c r="F12" s="52">
        <v>0.1334785</v>
      </c>
      <c r="G12" s="52">
        <v>0.0360525</v>
      </c>
    </row>
    <row r="13" spans="1:7" ht="12.75">
      <c r="A13" t="s">
        <v>21</v>
      </c>
      <c r="B13" s="52">
        <v>-0.05097372</v>
      </c>
      <c r="C13" s="52">
        <v>-0.02805126</v>
      </c>
      <c r="D13" s="52">
        <v>-0.03298254</v>
      </c>
      <c r="E13" s="52">
        <v>-0.06657889</v>
      </c>
      <c r="F13" s="52">
        <v>-0.2630058</v>
      </c>
      <c r="G13" s="52">
        <v>-0.07312611</v>
      </c>
    </row>
    <row r="14" spans="1:7" ht="12.75">
      <c r="A14" t="s">
        <v>22</v>
      </c>
      <c r="B14" s="52">
        <v>0.001202098</v>
      </c>
      <c r="C14" s="52">
        <v>-0.04700372</v>
      </c>
      <c r="D14" s="52">
        <v>-0.03504078</v>
      </c>
      <c r="E14" s="52">
        <v>0.06596737</v>
      </c>
      <c r="F14" s="52">
        <v>0.2166856</v>
      </c>
      <c r="G14" s="52">
        <v>0.02519144</v>
      </c>
    </row>
    <row r="15" spans="1:7" ht="12.75">
      <c r="A15" t="s">
        <v>23</v>
      </c>
      <c r="B15" s="52">
        <v>-0.1654142</v>
      </c>
      <c r="C15" s="52">
        <v>0.1137653</v>
      </c>
      <c r="D15" s="52">
        <v>0.2518757</v>
      </c>
      <c r="E15" s="52">
        <v>0.2845525</v>
      </c>
      <c r="F15" s="52">
        <v>-0.2012652</v>
      </c>
      <c r="G15" s="52">
        <v>0.1057827</v>
      </c>
    </row>
    <row r="16" spans="1:7" ht="12.75">
      <c r="A16" t="s">
        <v>24</v>
      </c>
      <c r="B16" s="52">
        <v>0.01784871</v>
      </c>
      <c r="C16" s="52">
        <v>-0.01103452</v>
      </c>
      <c r="D16" s="52">
        <v>-0.01576332</v>
      </c>
      <c r="E16" s="52">
        <v>0.01170356</v>
      </c>
      <c r="F16" s="52">
        <v>-0.01369963</v>
      </c>
      <c r="G16" s="52">
        <v>-0.002878551</v>
      </c>
    </row>
    <row r="17" spans="1:7" ht="12.75">
      <c r="A17" t="s">
        <v>25</v>
      </c>
      <c r="B17" s="52">
        <v>-0.04299251</v>
      </c>
      <c r="C17" s="52">
        <v>-0.03873183</v>
      </c>
      <c r="D17" s="52">
        <v>-0.05237459</v>
      </c>
      <c r="E17" s="52">
        <v>-0.0603212</v>
      </c>
      <c r="F17" s="52">
        <v>-0.04020124</v>
      </c>
      <c r="G17" s="52">
        <v>-0.04802099</v>
      </c>
    </row>
    <row r="18" spans="1:7" ht="12.75">
      <c r="A18" t="s">
        <v>26</v>
      </c>
      <c r="B18" s="52">
        <v>0.03884738</v>
      </c>
      <c r="C18" s="52">
        <v>0.007752505</v>
      </c>
      <c r="D18" s="52">
        <v>0.06317481</v>
      </c>
      <c r="E18" s="52">
        <v>0.01173596</v>
      </c>
      <c r="F18" s="52">
        <v>0.004503602</v>
      </c>
      <c r="G18" s="52">
        <v>0.02613267</v>
      </c>
    </row>
    <row r="19" spans="1:7" ht="12.75">
      <c r="A19" t="s">
        <v>27</v>
      </c>
      <c r="B19" s="52">
        <v>-0.2397023</v>
      </c>
      <c r="C19" s="52">
        <v>-0.2255431</v>
      </c>
      <c r="D19" s="52">
        <v>-0.2389459</v>
      </c>
      <c r="E19" s="52">
        <v>-0.2494517</v>
      </c>
      <c r="F19" s="52">
        <v>-0.1683281</v>
      </c>
      <c r="G19" s="52">
        <v>-0.2289479</v>
      </c>
    </row>
    <row r="20" spans="1:7" ht="12.75">
      <c r="A20" t="s">
        <v>28</v>
      </c>
      <c r="B20" s="52">
        <v>-0.003057694</v>
      </c>
      <c r="C20" s="52">
        <v>0.009774863</v>
      </c>
      <c r="D20" s="52">
        <v>0.00219403</v>
      </c>
      <c r="E20" s="52">
        <v>0.0008228808</v>
      </c>
      <c r="F20" s="52">
        <v>-0.006067477</v>
      </c>
      <c r="G20" s="52">
        <v>0.001827343</v>
      </c>
    </row>
    <row r="21" spans="1:7" ht="12.75">
      <c r="A21" t="s">
        <v>29</v>
      </c>
      <c r="B21" s="52">
        <v>-64.32473</v>
      </c>
      <c r="C21" s="52">
        <v>60.81487</v>
      </c>
      <c r="D21" s="52">
        <v>-7.681626</v>
      </c>
      <c r="E21" s="52">
        <v>6.392825</v>
      </c>
      <c r="F21" s="52">
        <v>-37.56497</v>
      </c>
      <c r="G21" s="52">
        <v>0.01747733</v>
      </c>
    </row>
    <row r="22" spans="1:7" ht="12.75">
      <c r="A22" t="s">
        <v>30</v>
      </c>
      <c r="B22" s="52">
        <v>60.75454</v>
      </c>
      <c r="C22" s="52">
        <v>42.57919</v>
      </c>
      <c r="D22" s="52">
        <v>6.112211</v>
      </c>
      <c r="E22" s="52">
        <v>-41.814</v>
      </c>
      <c r="F22" s="52">
        <v>-76.82113</v>
      </c>
      <c r="G22" s="52">
        <v>0</v>
      </c>
    </row>
    <row r="23" spans="1:7" ht="12.75">
      <c r="A23" t="s">
        <v>31</v>
      </c>
      <c r="B23" s="52">
        <v>1.000512</v>
      </c>
      <c r="C23" s="52">
        <v>-0.4871506</v>
      </c>
      <c r="D23" s="52">
        <v>-0.5809774</v>
      </c>
      <c r="E23" s="52">
        <v>-1.402766</v>
      </c>
      <c r="F23" s="52">
        <v>5.793725</v>
      </c>
      <c r="G23" s="52">
        <v>0.3220707</v>
      </c>
    </row>
    <row r="24" spans="1:7" ht="12.75">
      <c r="A24" t="s">
        <v>32</v>
      </c>
      <c r="B24" s="52">
        <v>0.9021436</v>
      </c>
      <c r="C24" s="52">
        <v>2.827635</v>
      </c>
      <c r="D24" s="52">
        <v>3.20421</v>
      </c>
      <c r="E24" s="52">
        <v>4.016323</v>
      </c>
      <c r="F24" s="52">
        <v>1.334683</v>
      </c>
      <c r="G24" s="52">
        <v>2.727084</v>
      </c>
    </row>
    <row r="25" spans="1:7" ht="12.75">
      <c r="A25" t="s">
        <v>33</v>
      </c>
      <c r="B25" s="52">
        <v>0.02077394</v>
      </c>
      <c r="C25" s="52">
        <v>0.1874845</v>
      </c>
      <c r="D25" s="52">
        <v>-0.1531842</v>
      </c>
      <c r="E25" s="52">
        <v>-0.5364099</v>
      </c>
      <c r="F25" s="52">
        <v>-1.590808</v>
      </c>
      <c r="G25" s="52">
        <v>-0.3299102</v>
      </c>
    </row>
    <row r="26" spans="1:7" ht="12.75">
      <c r="A26" t="s">
        <v>34</v>
      </c>
      <c r="B26" s="52">
        <v>0.1564122</v>
      </c>
      <c r="C26" s="52">
        <v>-0.09080569</v>
      </c>
      <c r="D26" s="52">
        <v>-0.09168336</v>
      </c>
      <c r="E26" s="52">
        <v>-0.3639536</v>
      </c>
      <c r="F26" s="52">
        <v>1.235608</v>
      </c>
      <c r="G26" s="52">
        <v>0.05570922</v>
      </c>
    </row>
    <row r="27" spans="1:7" ht="12.75">
      <c r="A27" t="s">
        <v>35</v>
      </c>
      <c r="B27" s="52">
        <v>0.2202231</v>
      </c>
      <c r="C27" s="52">
        <v>-0.06483626</v>
      </c>
      <c r="D27" s="52">
        <v>0.06392841</v>
      </c>
      <c r="E27" s="52">
        <v>0.1586476</v>
      </c>
      <c r="F27" s="52">
        <v>0.1761641</v>
      </c>
      <c r="G27" s="52">
        <v>0.0933005</v>
      </c>
    </row>
    <row r="28" spans="1:7" ht="12.75">
      <c r="A28" t="s">
        <v>36</v>
      </c>
      <c r="B28" s="52">
        <v>0.1236079</v>
      </c>
      <c r="C28" s="52">
        <v>0.2231693</v>
      </c>
      <c r="D28" s="52">
        <v>0.2632779</v>
      </c>
      <c r="E28" s="52">
        <v>0.4356661</v>
      </c>
      <c r="F28" s="52">
        <v>0.08967103</v>
      </c>
      <c r="G28" s="52">
        <v>0.251801</v>
      </c>
    </row>
    <row r="29" spans="1:7" ht="12.75">
      <c r="A29" t="s">
        <v>37</v>
      </c>
      <c r="B29" s="52">
        <v>0.02396986</v>
      </c>
      <c r="C29" s="52">
        <v>-0.002840131</v>
      </c>
      <c r="D29" s="52">
        <v>0.03333392</v>
      </c>
      <c r="E29" s="52">
        <v>-0.03156415</v>
      </c>
      <c r="F29" s="52">
        <v>-0.03557492</v>
      </c>
      <c r="G29" s="52">
        <v>-0.001536599</v>
      </c>
    </row>
    <row r="30" spans="1:7" ht="12.75">
      <c r="A30" t="s">
        <v>38</v>
      </c>
      <c r="B30" s="52">
        <v>0.0631484</v>
      </c>
      <c r="C30" s="52">
        <v>0.06607035</v>
      </c>
      <c r="D30" s="52">
        <v>0.038479</v>
      </c>
      <c r="E30" s="52">
        <v>0.01528765</v>
      </c>
      <c r="F30" s="52">
        <v>0.2194623</v>
      </c>
      <c r="G30" s="52">
        <v>0.06721533</v>
      </c>
    </row>
    <row r="31" spans="1:7" ht="12.75">
      <c r="A31" t="s">
        <v>39</v>
      </c>
      <c r="B31" s="52">
        <v>-0.006830219</v>
      </c>
      <c r="C31" s="52">
        <v>-0.006221487</v>
      </c>
      <c r="D31" s="52">
        <v>-0.002375866</v>
      </c>
      <c r="E31" s="52">
        <v>-0.0126114</v>
      </c>
      <c r="F31" s="52">
        <v>0.006485957</v>
      </c>
      <c r="G31" s="52">
        <v>-0.005228004</v>
      </c>
    </row>
    <row r="32" spans="1:7" ht="12.75">
      <c r="A32" t="s">
        <v>40</v>
      </c>
      <c r="B32" s="52">
        <v>0.0351258</v>
      </c>
      <c r="C32" s="52">
        <v>0.04128661</v>
      </c>
      <c r="D32" s="52">
        <v>0.0499242</v>
      </c>
      <c r="E32" s="52">
        <v>0.04360666</v>
      </c>
      <c r="F32" s="52">
        <v>0.01796675</v>
      </c>
      <c r="G32" s="52">
        <v>0.03993106</v>
      </c>
    </row>
    <row r="33" spans="1:7" ht="12.75">
      <c r="A33" t="s">
        <v>41</v>
      </c>
      <c r="B33" s="52">
        <v>0.1622889</v>
      </c>
      <c r="C33" s="52">
        <v>0.108313</v>
      </c>
      <c r="D33" s="52">
        <v>0.1410058</v>
      </c>
      <c r="E33" s="52">
        <v>0.1403591</v>
      </c>
      <c r="F33" s="52">
        <v>0.1002512</v>
      </c>
      <c r="G33" s="52">
        <v>0.1306243</v>
      </c>
    </row>
    <row r="34" spans="1:7" ht="12.75">
      <c r="A34" t="s">
        <v>42</v>
      </c>
      <c r="B34" s="52">
        <v>-0.01660853</v>
      </c>
      <c r="C34" s="52">
        <v>-0.01735261</v>
      </c>
      <c r="D34" s="52">
        <v>-0.007843499</v>
      </c>
      <c r="E34" s="52">
        <v>0.002952327</v>
      </c>
      <c r="F34" s="52">
        <v>-0.02358269</v>
      </c>
      <c r="G34" s="52">
        <v>-0.01086656</v>
      </c>
    </row>
    <row r="35" spans="1:7" ht="12.75">
      <c r="A35" t="s">
        <v>43</v>
      </c>
      <c r="B35" s="52">
        <v>-0.0038842</v>
      </c>
      <c r="C35" s="52">
        <v>0.001002084</v>
      </c>
      <c r="D35" s="52">
        <v>-0.00197381</v>
      </c>
      <c r="E35" s="52">
        <v>-0.007001634</v>
      </c>
      <c r="F35" s="52">
        <v>-0.0005579948</v>
      </c>
      <c r="G35" s="52">
        <v>-0.002555896</v>
      </c>
    </row>
    <row r="36" spans="1:6" ht="12.75">
      <c r="A36" t="s">
        <v>44</v>
      </c>
      <c r="B36" s="52">
        <v>19.33899</v>
      </c>
      <c r="C36" s="52">
        <v>19.34204</v>
      </c>
      <c r="D36" s="52">
        <v>19.3573</v>
      </c>
      <c r="E36" s="52">
        <v>19.36035</v>
      </c>
      <c r="F36" s="52">
        <v>19.37561</v>
      </c>
    </row>
    <row r="37" spans="1:6" ht="12.75">
      <c r="A37" t="s">
        <v>45</v>
      </c>
      <c r="B37" s="52">
        <v>0.3921509</v>
      </c>
      <c r="C37" s="52">
        <v>0.3718058</v>
      </c>
      <c r="D37" s="52">
        <v>0.3667196</v>
      </c>
      <c r="E37" s="52">
        <v>0.3611247</v>
      </c>
      <c r="F37" s="52">
        <v>0.3606161</v>
      </c>
    </row>
    <row r="38" spans="1:7" ht="12.75">
      <c r="A38" t="s">
        <v>56</v>
      </c>
      <c r="B38" s="52">
        <v>0.0001328495</v>
      </c>
      <c r="C38" s="52">
        <v>-0.0001810381</v>
      </c>
      <c r="D38" s="52">
        <v>0.0001282116</v>
      </c>
      <c r="E38" s="52">
        <v>-0.0001161958</v>
      </c>
      <c r="F38" s="52">
        <v>0.0001606116</v>
      </c>
      <c r="G38" s="52">
        <v>0.0003053893</v>
      </c>
    </row>
    <row r="39" spans="1:7" ht="12.75">
      <c r="A39" t="s">
        <v>57</v>
      </c>
      <c r="B39" s="52">
        <v>0.0001085449</v>
      </c>
      <c r="C39" s="52">
        <v>-0.0001026144</v>
      </c>
      <c r="D39" s="52">
        <v>1.29804E-05</v>
      </c>
      <c r="E39" s="52">
        <v>-1.135366E-05</v>
      </c>
      <c r="F39" s="52">
        <v>6.509429E-05</v>
      </c>
      <c r="G39" s="52">
        <v>0.001057819</v>
      </c>
    </row>
    <row r="40" spans="2:7" ht="12.75">
      <c r="B40" t="s">
        <v>46</v>
      </c>
      <c r="C40">
        <v>-0.003776</v>
      </c>
      <c r="D40" t="s">
        <v>47</v>
      </c>
      <c r="E40">
        <v>3.115434</v>
      </c>
      <c r="F40" t="s">
        <v>48</v>
      </c>
      <c r="G40" t="s">
        <v>49</v>
      </c>
    </row>
    <row r="42" ht="12.75">
      <c r="A42" t="s">
        <v>58</v>
      </c>
    </row>
    <row r="43" spans="1:6" ht="12.75">
      <c r="A43" t="s">
        <v>50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51</v>
      </c>
      <c r="B44">
        <v>12.506</v>
      </c>
      <c r="C44">
        <v>12.505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59</v>
      </c>
      <c r="B50">
        <f>-0.017/(B7*B7+B22*B22)*(B21*B22+B6*B7)</f>
        <v>0.00013284948766868984</v>
      </c>
      <c r="C50">
        <f>-0.017/(C7*C7+C22*C22)*(C21*C22+C6*C7)</f>
        <v>-0.00018103812394535998</v>
      </c>
      <c r="D50">
        <f>-0.017/(D7*D7+D22*D22)*(D21*D22+D6*D7)</f>
        <v>0.0001282116318934773</v>
      </c>
      <c r="E50">
        <f>-0.017/(E7*E7+E22*E22)*(E21*E22+E6*E7)</f>
        <v>-0.00011619575479173765</v>
      </c>
      <c r="F50">
        <f>-0.017/(F7*F7+F22*F22)*(F21*F22+F6*F7)</f>
        <v>0.0001606115563460159</v>
      </c>
      <c r="G50">
        <f>(B50*B$4+C50*C$4+D50*D$4+E50*E$4+F50*F$4)/SUM(B$4:F$4)</f>
        <v>-5.6957402368408365E-08</v>
      </c>
    </row>
    <row r="51" spans="1:7" ht="12.75">
      <c r="A51" t="s">
        <v>60</v>
      </c>
      <c r="B51">
        <f>-0.017/(B7*B7+B22*B22)*(B21*B7-B6*B22)</f>
        <v>0.00010854492004874533</v>
      </c>
      <c r="C51">
        <f>-0.017/(C7*C7+C22*C22)*(C21*C7-C6*C22)</f>
        <v>-0.0001026144333323287</v>
      </c>
      <c r="D51">
        <f>-0.017/(D7*D7+D22*D22)*(D21*D7-D6*D22)</f>
        <v>1.2980398545321273E-05</v>
      </c>
      <c r="E51">
        <f>-0.017/(E7*E7+E22*E22)*(E21*E7-E6*E22)</f>
        <v>-1.1353663429086174E-05</v>
      </c>
      <c r="F51">
        <f>-0.017/(F7*F7+F22*F22)*(F21*F7-F6*F22)</f>
        <v>6.509428512495598E-05</v>
      </c>
      <c r="G51">
        <f>(B51*B$4+C51*C$4+D51*D$4+E51*E$4+F51*F$4)/SUM(B$4:F$4)</f>
        <v>6.799602060915709E-08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10000.081027837981</v>
      </c>
      <c r="C62">
        <f>C7+(2/0.017)*(C8*C50-C23*C51)</f>
        <v>9999.953165705523</v>
      </c>
      <c r="D62">
        <f>D7+(2/0.017)*(D8*D50-D23*D51)</f>
        <v>9999.998487289753</v>
      </c>
      <c r="E62">
        <f>E7+(2/0.017)*(E8*E50-E23*E51)</f>
        <v>9999.97348110229</v>
      </c>
      <c r="F62">
        <f>F7+(2/0.017)*(F8*F50-F23*F51)</f>
        <v>9999.861334788486</v>
      </c>
    </row>
    <row r="63" spans="1:6" ht="12.75">
      <c r="A63" t="s">
        <v>68</v>
      </c>
      <c r="B63">
        <f>B8+(3/0.017)*(B9*B50-B24*B51)</f>
        <v>5.997400089167325</v>
      </c>
      <c r="C63">
        <f>C8+(3/0.017)*(C9*C50-C24*C51)</f>
        <v>1.976519320983706</v>
      </c>
      <c r="D63">
        <f>D8+(3/0.017)*(D9*D50-D24*D51)</f>
        <v>-0.159962593668041</v>
      </c>
      <c r="E63">
        <f>E8+(3/0.017)*(E9*E50-E24*E51)</f>
        <v>1.8034981129847678</v>
      </c>
      <c r="F63">
        <f>F8+(3/0.017)*(F9*F50-F24*F51)</f>
        <v>-5.044322625189866</v>
      </c>
    </row>
    <row r="64" spans="1:6" ht="12.75">
      <c r="A64" t="s">
        <v>69</v>
      </c>
      <c r="B64">
        <f>B9+(4/0.017)*(B10*B50-B25*B51)</f>
        <v>0.5201684604299444</v>
      </c>
      <c r="C64">
        <f>C9+(4/0.017)*(C10*C50-C25*C51)</f>
        <v>-0.041832673359779846</v>
      </c>
      <c r="D64">
        <f>D9+(4/0.017)*(D10*D50-D25*D51)</f>
        <v>0.2875951413663675</v>
      </c>
      <c r="E64">
        <f>E9+(4/0.017)*(E10*E50-E25*E51)</f>
        <v>0.3779404943556095</v>
      </c>
      <c r="F64">
        <f>F9+(4/0.017)*(F10*F50-F25*F51)</f>
        <v>-1.38344301790159</v>
      </c>
    </row>
    <row r="65" spans="1:6" ht="12.75">
      <c r="A65" t="s">
        <v>70</v>
      </c>
      <c r="B65">
        <f>B10+(5/0.017)*(B11*B50-B26*B51)</f>
        <v>-0.8838731736302391</v>
      </c>
      <c r="C65">
        <f>C10+(5/0.017)*(C11*C50-C26*C51)</f>
        <v>-0.6966346975072262</v>
      </c>
      <c r="D65">
        <f>D10+(5/0.017)*(D11*D50-D26*D51)</f>
        <v>-0.01862830181990631</v>
      </c>
      <c r="E65">
        <f>E10+(5/0.017)*(E11*E50-E26*E51)</f>
        <v>-0.6466290185168557</v>
      </c>
      <c r="F65">
        <f>F10+(5/0.017)*(F11*F50-F26*F51)</f>
        <v>-0.716581027767302</v>
      </c>
    </row>
    <row r="66" spans="1:6" ht="12.75">
      <c r="A66" t="s">
        <v>71</v>
      </c>
      <c r="B66">
        <f>B11+(6/0.017)*(B12*B50-B27*B51)</f>
        <v>0.7409549215586352</v>
      </c>
      <c r="C66">
        <f>C11+(6/0.017)*(C12*C50-C27*C51)</f>
        <v>-1.0233851323344376</v>
      </c>
      <c r="D66">
        <f>D11+(6/0.017)*(D12*D50-D27*D51)</f>
        <v>-0.9752262939727161</v>
      </c>
      <c r="E66">
        <f>E11+(6/0.017)*(E12*E50-E27*E51)</f>
        <v>-0.6953503743137677</v>
      </c>
      <c r="F66">
        <f>F11+(6/0.017)*(F12*F50-F27*F51)</f>
        <v>11.24487914593043</v>
      </c>
    </row>
    <row r="67" spans="1:6" ht="12.75">
      <c r="A67" t="s">
        <v>72</v>
      </c>
      <c r="B67">
        <f>B12+(7/0.017)*(B13*B50-B28*B51)</f>
        <v>0.12021994732551625</v>
      </c>
      <c r="C67">
        <f>C12+(7/0.017)*(C13*C50-C28*C51)</f>
        <v>-0.18386044287119813</v>
      </c>
      <c r="D67">
        <f>D12+(7/0.017)*(D13*D50-D28*D51)</f>
        <v>0.1898362657980606</v>
      </c>
      <c r="E67">
        <f>E12+(7/0.017)*(E13*E50-E28*E51)</f>
        <v>0.006180614506191806</v>
      </c>
      <c r="F67">
        <f>F12+(7/0.017)*(F13*F50-F28*F51)</f>
        <v>0.11368132957517163</v>
      </c>
    </row>
    <row r="68" spans="1:6" ht="12.75">
      <c r="A68" t="s">
        <v>73</v>
      </c>
      <c r="B68">
        <f>B13+(8/0.017)*(B14*B50-B29*B51)</f>
        <v>-0.05212294749828332</v>
      </c>
      <c r="C68">
        <f>C13+(8/0.017)*(C14*C50-C29*C51)</f>
        <v>-0.02418395324513016</v>
      </c>
      <c r="D68">
        <f>D13+(8/0.017)*(D14*D50-D29*D51)</f>
        <v>-0.035300339130963844</v>
      </c>
      <c r="E68">
        <f>E13+(8/0.017)*(E14*E50-E29*E51)</f>
        <v>-0.07035465333378872</v>
      </c>
      <c r="F68">
        <f>F13+(8/0.017)*(F14*F50-F29*F51)</f>
        <v>-0.24553853626374225</v>
      </c>
    </row>
    <row r="69" spans="1:6" ht="12.75">
      <c r="A69" t="s">
        <v>74</v>
      </c>
      <c r="B69">
        <f>B14+(9/0.017)*(B15*B50-B30*B51)</f>
        <v>-0.014060647162999497</v>
      </c>
      <c r="C69">
        <f>C14+(9/0.017)*(C15*C50-C30*C51)</f>
        <v>-0.054318117918285995</v>
      </c>
      <c r="D69">
        <f>D14+(9/0.017)*(D15*D50-D30*D51)</f>
        <v>-0.018208703765813027</v>
      </c>
      <c r="E69">
        <f>E14+(9/0.017)*(E15*E50-E30*E51)</f>
        <v>0.04855489969741833</v>
      </c>
      <c r="F69">
        <f>F14+(9/0.017)*(F15*F50-F30*F51)</f>
        <v>0.19200905136082136</v>
      </c>
    </row>
    <row r="70" spans="1:6" ht="12.75">
      <c r="A70" t="s">
        <v>75</v>
      </c>
      <c r="B70">
        <f>B15+(10/0.017)*(B16*B50-B31*B51)</f>
        <v>-0.16358327202687212</v>
      </c>
      <c r="C70">
        <f>C15+(10/0.017)*(C16*C50-C31*C51)</f>
        <v>0.11456486143320477</v>
      </c>
      <c r="D70">
        <f>D15+(10/0.017)*(D16*D50-D31*D51)</f>
        <v>0.25070499335665364</v>
      </c>
      <c r="E70">
        <f>E15+(10/0.017)*(E16*E50-E31*E51)</f>
        <v>0.2836683296594588</v>
      </c>
      <c r="F70">
        <f>F15+(10/0.017)*(F16*F50-F31*F51)</f>
        <v>-0.20280785742937105</v>
      </c>
    </row>
    <row r="71" spans="1:6" ht="12.75">
      <c r="A71" t="s">
        <v>76</v>
      </c>
      <c r="B71">
        <f>B16+(11/0.017)*(B17*B50-B32*B51)</f>
        <v>0.011685953477815786</v>
      </c>
      <c r="C71">
        <f>C16+(11/0.017)*(C17*C50-C32*C51)</f>
        <v>-0.0037560529867724634</v>
      </c>
      <c r="D71">
        <f>D16+(11/0.017)*(D17*D50-D32*D51)</f>
        <v>-0.02052765790198761</v>
      </c>
      <c r="E71">
        <f>E16+(11/0.017)*(E17*E50-E32*E51)</f>
        <v>0.016559194691373503</v>
      </c>
      <c r="F71">
        <f>F16+(11/0.017)*(F17*F50-F32*F51)</f>
        <v>-0.018634305363399627</v>
      </c>
    </row>
    <row r="72" spans="1:6" ht="12.75">
      <c r="A72" t="s">
        <v>77</v>
      </c>
      <c r="B72">
        <f>B17+(12/0.017)*(B18*B50-B33*B51)</f>
        <v>-0.05178412022001971</v>
      </c>
      <c r="C72">
        <f>C17+(12/0.017)*(C18*C50-C33*C51)</f>
        <v>-0.031877021889566474</v>
      </c>
      <c r="D72">
        <f>D17+(12/0.017)*(D18*D50-D33*D51)</f>
        <v>-0.04794910717402929</v>
      </c>
      <c r="E72">
        <f>E17+(12/0.017)*(E18*E50-E33*E51)</f>
        <v>-0.06015890264691496</v>
      </c>
      <c r="F72">
        <f>F17+(12/0.017)*(F18*F50-F33*F51)</f>
        <v>-0.04429708682626067</v>
      </c>
    </row>
    <row r="73" spans="1:6" ht="12.75">
      <c r="A73" t="s">
        <v>78</v>
      </c>
      <c r="B73">
        <f>B18+(13/0.017)*(B19*B50-B34*B51)</f>
        <v>0.015874425268742224</v>
      </c>
      <c r="C73">
        <f>C18+(13/0.017)*(C19*C50-C34*C51)</f>
        <v>0.0376152419918141</v>
      </c>
      <c r="D73">
        <f>D18+(13/0.017)*(D19*D50-D34*D51)</f>
        <v>0.039825409035694384</v>
      </c>
      <c r="E73">
        <f>E18+(13/0.017)*(E19*E50-E34*E51)</f>
        <v>0.033926767517926185</v>
      </c>
      <c r="F73">
        <f>F18+(13/0.017)*(F19*F50-F34*F51)</f>
        <v>-0.014996657824801564</v>
      </c>
    </row>
    <row r="74" spans="1:6" ht="12.75">
      <c r="A74" t="s">
        <v>79</v>
      </c>
      <c r="B74">
        <f>B19+(14/0.017)*(B20*B50-B35*B51)</f>
        <v>-0.23968962003767766</v>
      </c>
      <c r="C74">
        <f>C19+(14/0.017)*(C20*C50-C35*C51)</f>
        <v>-0.22691575435796713</v>
      </c>
      <c r="D74">
        <f>D19+(14/0.017)*(D20*D50-D35*D51)</f>
        <v>-0.23869314152350213</v>
      </c>
      <c r="E74">
        <f>E19+(14/0.017)*(E20*E50-E35*E51)</f>
        <v>-0.2495959077836288</v>
      </c>
      <c r="F74">
        <f>F19+(14/0.017)*(F20*F50-F35*F51)</f>
        <v>-0.16910072265413878</v>
      </c>
    </row>
    <row r="75" spans="1:6" ht="12.75">
      <c r="A75" t="s">
        <v>80</v>
      </c>
      <c r="B75" s="52">
        <f>B20</f>
        <v>-0.003057694</v>
      </c>
      <c r="C75" s="52">
        <f>C20</f>
        <v>0.009774863</v>
      </c>
      <c r="D75" s="52">
        <f>D20</f>
        <v>0.00219403</v>
      </c>
      <c r="E75" s="52">
        <f>E20</f>
        <v>0.0008228808</v>
      </c>
      <c r="F75" s="52">
        <f>F20</f>
        <v>-0.006067477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60.84682038542521</v>
      </c>
      <c r="C82">
        <f>C22+(2/0.017)*(C8*C51+C23*C50)</f>
        <v>42.56635285400881</v>
      </c>
      <c r="D82">
        <f>D22+(2/0.017)*(D8*D51+D23*D50)</f>
        <v>6.103204725703466</v>
      </c>
      <c r="E82">
        <f>E22+(2/0.017)*(E8*E51+E23*E50)</f>
        <v>-41.79723218290768</v>
      </c>
      <c r="F82">
        <f>F22+(2/0.017)*(F8*F51+F23*F50)</f>
        <v>-76.74987203896433</v>
      </c>
    </row>
    <row r="83" spans="1:6" ht="12.75">
      <c r="A83" t="s">
        <v>83</v>
      </c>
      <c r="B83">
        <f>B23+(3/0.017)*(B9*B51+B24*B50)</f>
        <v>1.0321794911198796</v>
      </c>
      <c r="C83">
        <f>C23+(3/0.017)*(C9*C51+C24*C50)</f>
        <v>-0.5760704185923686</v>
      </c>
      <c r="D83">
        <f>D23+(3/0.017)*(D9*D51+D24*D50)</f>
        <v>-0.5078238248184407</v>
      </c>
      <c r="E83">
        <f>E23+(3/0.017)*(E9*E51+E24*E50)</f>
        <v>-1.4858446885080998</v>
      </c>
      <c r="F83">
        <f>F23+(3/0.017)*(F9*F51+F24*F50)</f>
        <v>5.815913728747567</v>
      </c>
    </row>
    <row r="84" spans="1:6" ht="12.75">
      <c r="A84" t="s">
        <v>84</v>
      </c>
      <c r="B84">
        <f>B24+(4/0.017)*(B10*B51+B25*B50)</f>
        <v>0.8796045662301514</v>
      </c>
      <c r="C84">
        <f>C24+(4/0.017)*(C10*C51+C25*C50)</f>
        <v>2.837731170268658</v>
      </c>
      <c r="D84">
        <f>D24+(4/0.017)*(D10*D51+D25*D50)</f>
        <v>3.199644151570957</v>
      </c>
      <c r="E84">
        <f>E24+(4/0.017)*(E10*E51+E25*E50)</f>
        <v>4.032776270540458</v>
      </c>
      <c r="F84">
        <f>F24+(4/0.017)*(F10*F51+F25*F50)</f>
        <v>1.255818428424717</v>
      </c>
    </row>
    <row r="85" spans="1:6" ht="12.75">
      <c r="A85" t="s">
        <v>85</v>
      </c>
      <c r="B85">
        <f>B25+(5/0.017)*(B11*B51+B26*B50)</f>
        <v>0.05061740327269654</v>
      </c>
      <c r="C85">
        <f>C25+(5/0.017)*(C11*C51+C26*C50)</f>
        <v>0.22351198926859578</v>
      </c>
      <c r="D85">
        <f>D25+(5/0.017)*(D11*D51+D26*D50)</f>
        <v>-0.16039692132783495</v>
      </c>
      <c r="E85">
        <f>E25+(5/0.017)*(E11*E51+E26*E50)</f>
        <v>-0.5216477208844353</v>
      </c>
      <c r="F85">
        <f>F25+(5/0.017)*(F11*F51+F26*F50)</f>
        <v>-1.3172194067806284</v>
      </c>
    </row>
    <row r="86" spans="1:6" ht="12.75">
      <c r="A86" t="s">
        <v>86</v>
      </c>
      <c r="B86">
        <f>B26+(6/0.017)*(B12*B51+B27*B50)</f>
        <v>0.17166212831168332</v>
      </c>
      <c r="C86">
        <f>C26+(6/0.017)*(C12*C51+C27*C50)</f>
        <v>-0.07958683503492447</v>
      </c>
      <c r="D86">
        <f>D26+(6/0.017)*(D12*D51+D27*D50)</f>
        <v>-0.08790640090955133</v>
      </c>
      <c r="E86">
        <f>E26+(6/0.017)*(E12*E51+E27*E50)</f>
        <v>-0.37046362070108635</v>
      </c>
      <c r="F86">
        <f>F26+(6/0.017)*(F12*F51+F27*F50)</f>
        <v>1.2486607098154165</v>
      </c>
    </row>
    <row r="87" spans="1:6" ht="12.75">
      <c r="A87" t="s">
        <v>87</v>
      </c>
      <c r="B87">
        <f>B27+(7/0.017)*(B13*B51+B28*B50)</f>
        <v>0.2247065208690417</v>
      </c>
      <c r="C87">
        <f>C27+(7/0.017)*(C13*C51+C28*C50)</f>
        <v>-0.08028719004207588</v>
      </c>
      <c r="D87">
        <f>D27+(7/0.017)*(D13*D51+D28*D50)</f>
        <v>0.07765135934139736</v>
      </c>
      <c r="E87">
        <f>E27+(7/0.017)*(E13*E51+E28*E50)</f>
        <v>0.13811427887488745</v>
      </c>
      <c r="F87">
        <f>F27+(7/0.017)*(F13*F51+F28*F50)</f>
        <v>0.17504493553347833</v>
      </c>
    </row>
    <row r="88" spans="1:6" ht="12.75">
      <c r="A88" t="s">
        <v>88</v>
      </c>
      <c r="B88">
        <f>B28+(8/0.017)*(B14*B51+B29*B50)</f>
        <v>0.12516783658907812</v>
      </c>
      <c r="C88">
        <f>C28+(8/0.017)*(C14*C51+C29*C50)</f>
        <v>0.2256810327436755</v>
      </c>
      <c r="D88">
        <f>D28+(8/0.017)*(D14*D51+D29*D50)</f>
        <v>0.26507505434864365</v>
      </c>
      <c r="E88">
        <f>E28+(8/0.017)*(E14*E51+E29*E50)</f>
        <v>0.4370395818434483</v>
      </c>
      <c r="F88">
        <f>F28+(8/0.017)*(F14*F51+F29*F50)</f>
        <v>0.09361985398154689</v>
      </c>
    </row>
    <row r="89" spans="1:6" ht="12.75">
      <c r="A89" t="s">
        <v>89</v>
      </c>
      <c r="B89">
        <f>B29+(9/0.017)*(B15*B51+B30*B50)</f>
        <v>0.018905698426972522</v>
      </c>
      <c r="C89">
        <f>C29+(9/0.017)*(C15*C51+C30*C50)</f>
        <v>-0.01535289135548007</v>
      </c>
      <c r="D89">
        <f>D29+(9/0.017)*(D15*D51+D30*D50)</f>
        <v>0.03767663301068224</v>
      </c>
      <c r="E89">
        <f>E29+(9/0.017)*(E15*E51+E30*E50)</f>
        <v>-0.03421495353487192</v>
      </c>
      <c r="F89">
        <f>F29+(9/0.017)*(F15*F51+F30*F50)</f>
        <v>-0.02385005498648797</v>
      </c>
    </row>
    <row r="90" spans="1:6" ht="12.75">
      <c r="A90" t="s">
        <v>90</v>
      </c>
      <c r="B90">
        <f>B30+(10/0.017)*(B16*B51+B31*B50)</f>
        <v>0.06375427982653428</v>
      </c>
      <c r="C90">
        <f>C30+(10/0.017)*(C16*C51+C31*C50)</f>
        <v>0.06739895432442629</v>
      </c>
      <c r="D90">
        <f>D30+(10/0.017)*(D16*D51+D31*D50)</f>
        <v>0.03817945421587196</v>
      </c>
      <c r="E90">
        <f>E30+(10/0.017)*(E16*E51+E31*E50)</f>
        <v>0.01607148109459906</v>
      </c>
      <c r="F90">
        <f>F30+(10/0.017)*(F16*F51+F31*F50)</f>
        <v>0.21955050707460996</v>
      </c>
    </row>
    <row r="91" spans="1:6" ht="12.75">
      <c r="A91" t="s">
        <v>91</v>
      </c>
      <c r="B91">
        <f>B31+(11/0.017)*(B17*B51+B32*B50)</f>
        <v>-0.0068303316055066</v>
      </c>
      <c r="C91">
        <f>C31+(11/0.017)*(C17*C51+C32*C50)</f>
        <v>-0.008486196525999187</v>
      </c>
      <c r="D91">
        <f>D31+(11/0.017)*(D17*D51+D32*D50)</f>
        <v>0.00132597053602435</v>
      </c>
      <c r="E91">
        <f>E31+(11/0.017)*(E17*E51+E32*E50)</f>
        <v>-0.015446839051311112</v>
      </c>
      <c r="F91">
        <f>F31+(11/0.017)*(F17*F51+F32*F50)</f>
        <v>0.006659884277145468</v>
      </c>
    </row>
    <row r="92" spans="1:6" ht="12.75">
      <c r="A92" t="s">
        <v>92</v>
      </c>
      <c r="B92">
        <f>B32+(12/0.017)*(B18*B51+B33*B50)</f>
        <v>0.05332110562977774</v>
      </c>
      <c r="C92">
        <f>C32+(12/0.017)*(C18*C51+C33*C50)</f>
        <v>0.02688357384020601</v>
      </c>
      <c r="D92">
        <f>D32+(12/0.017)*(D18*D51+D33*D50)</f>
        <v>0.06326440089619076</v>
      </c>
      <c r="E92">
        <f>E32+(12/0.017)*(E18*E51+E33*E50)</f>
        <v>0.032000275736767385</v>
      </c>
      <c r="F92">
        <f>F32+(12/0.017)*(F18*F51+F33*F50)</f>
        <v>0.029539451183693905</v>
      </c>
    </row>
    <row r="93" spans="1:6" ht="12.75">
      <c r="A93" t="s">
        <v>93</v>
      </c>
      <c r="B93">
        <f>B33+(13/0.017)*(B19*B51+B34*B50)</f>
        <v>0.1407051516484944</v>
      </c>
      <c r="C93">
        <f>C33+(13/0.017)*(C19*C51+C34*C50)</f>
        <v>0.12841364692118465</v>
      </c>
      <c r="D93">
        <f>D33+(13/0.017)*(D19*D51+D34*D50)</f>
        <v>0.13786496878522944</v>
      </c>
      <c r="E93">
        <f>E33+(13/0.017)*(E19*E51+E34*E50)</f>
        <v>0.14226256212546662</v>
      </c>
      <c r="F93">
        <f>F33+(13/0.017)*(F19*F51+F34*F50)</f>
        <v>0.08897572656260704</v>
      </c>
    </row>
    <row r="94" spans="1:6" ht="12.75">
      <c r="A94" t="s">
        <v>94</v>
      </c>
      <c r="B94">
        <f>B34+(14/0.017)*(B20*B51+B35*B50)</f>
        <v>-0.01730680975474868</v>
      </c>
      <c r="C94">
        <f>C34+(14/0.017)*(C20*C51+C35*C50)</f>
        <v>-0.018328045534740316</v>
      </c>
      <c r="D94">
        <f>D34+(14/0.017)*(D20*D51+D35*D50)</f>
        <v>-0.008028452190740108</v>
      </c>
      <c r="E94">
        <f>E34+(14/0.017)*(E20*E51+E35*E50)</f>
        <v>0.0036146237118023826</v>
      </c>
      <c r="F94">
        <f>F34+(14/0.017)*(F20*F51+F35*F50)</f>
        <v>-0.023981754639719608</v>
      </c>
    </row>
    <row r="95" spans="1:6" ht="12.75">
      <c r="A95" t="s">
        <v>95</v>
      </c>
      <c r="B95" s="52">
        <f>B35</f>
        <v>-0.0038842</v>
      </c>
      <c r="C95" s="52">
        <f>C35</f>
        <v>0.001002084</v>
      </c>
      <c r="D95" s="52">
        <f>D35</f>
        <v>-0.00197381</v>
      </c>
      <c r="E95" s="52">
        <f>E35</f>
        <v>-0.007001634</v>
      </c>
      <c r="F95" s="52">
        <f>F35</f>
        <v>-0.0005579948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68</v>
      </c>
      <c r="B103">
        <f>B63*10000/B62</f>
        <v>5.997351493924808</v>
      </c>
      <c r="C103">
        <f>C63*10000/C62</f>
        <v>1.976528577915852</v>
      </c>
      <c r="D103">
        <f>D63*10000/D62</f>
        <v>-0.1599626178657501</v>
      </c>
      <c r="E103">
        <f>E63*10000/E62</f>
        <v>1.803502895675649</v>
      </c>
      <c r="F103">
        <f>F63*10000/F62</f>
        <v>-5.0443925733661805</v>
      </c>
      <c r="G103">
        <f>AVERAGE(C103:E103)</f>
        <v>1.2066896185752503</v>
      </c>
      <c r="H103">
        <f>STDEV(C103:E103)</f>
        <v>1.1867132017490842</v>
      </c>
      <c r="I103">
        <f>(B103*B4+C103*C4+D103*D4+E103*E4+F103*F4)/SUM(B4:F4)</f>
        <v>1.065987718525823</v>
      </c>
      <c r="K103">
        <f>(LN(H103)+LN(H123))/2-LN(K114*K115^3)</f>
        <v>-4.095499004676671</v>
      </c>
    </row>
    <row r="104" spans="1:11" ht="12.75">
      <c r="A104" t="s">
        <v>69</v>
      </c>
      <c r="B104">
        <f>B64*10000/B62</f>
        <v>0.5201642456515223</v>
      </c>
      <c r="C104">
        <f>C64*10000/C62</f>
        <v>-0.041832869281071716</v>
      </c>
      <c r="D104">
        <f>D64*10000/D62</f>
        <v>0.2875951848711858</v>
      </c>
      <c r="E104">
        <f>E64*10000/E62</f>
        <v>0.3779414966147984</v>
      </c>
      <c r="F104">
        <f>F64*10000/F62</f>
        <v>-1.383462201709472</v>
      </c>
      <c r="G104">
        <f>AVERAGE(C104:E104)</f>
        <v>0.20790127073497086</v>
      </c>
      <c r="H104">
        <f>STDEV(C104:E104)</f>
        <v>0.2209433627167441</v>
      </c>
      <c r="I104">
        <f>(B104*B4+C104*C4+D104*D4+E104*E4+F104*F4)/SUM(B4:F4)</f>
        <v>0.040969276504313076</v>
      </c>
      <c r="K104">
        <f>(LN(H104)+LN(H124))/2-LN(K114*K115^4)</f>
        <v>-4.287011421187556</v>
      </c>
    </row>
    <row r="105" spans="1:11" ht="12.75">
      <c r="A105" t="s">
        <v>70</v>
      </c>
      <c r="B105">
        <f>B65*10000/B62</f>
        <v>-0.8838660118550384</v>
      </c>
      <c r="C105">
        <f>C65*10000/C62</f>
        <v>-0.6966379601619631</v>
      </c>
      <c r="D105">
        <f>D65*10000/D62</f>
        <v>-0.01862830463782904</v>
      </c>
      <c r="E105">
        <f>E65*10000/E62</f>
        <v>-0.646630733310283</v>
      </c>
      <c r="F105">
        <f>F65*10000/F62</f>
        <v>-0.7165909643910666</v>
      </c>
      <c r="G105">
        <f>AVERAGE(C105:E105)</f>
        <v>-0.45396566603669175</v>
      </c>
      <c r="H105">
        <f>STDEV(C105:E105)</f>
        <v>0.37784142752832406</v>
      </c>
      <c r="I105">
        <f>(B105*B4+C105*C4+D105*D4+E105*E4+F105*F4)/SUM(B4:F4)</f>
        <v>-0.5510894637538487</v>
      </c>
      <c r="K105">
        <f>(LN(H105)+LN(H125))/2-LN(K114*K115^5)</f>
        <v>-3.6761384231851304</v>
      </c>
    </row>
    <row r="106" spans="1:11" ht="12.75">
      <c r="A106" t="s">
        <v>71</v>
      </c>
      <c r="B106">
        <f>B66*10000/B62</f>
        <v>0.7409489178097487</v>
      </c>
      <c r="C106">
        <f>C66*10000/C62</f>
        <v>-1.0233899253089502</v>
      </c>
      <c r="D106">
        <f>D66*10000/D62</f>
        <v>-0.9752264414962193</v>
      </c>
      <c r="E106">
        <f>E66*10000/E62</f>
        <v>-0.6953522183112026</v>
      </c>
      <c r="F106">
        <f>F66*10000/F62</f>
        <v>11.245035075447152</v>
      </c>
      <c r="G106">
        <f>AVERAGE(C106:E106)</f>
        <v>-0.8979895283721241</v>
      </c>
      <c r="H106">
        <f>STDEV(C106:E106)</f>
        <v>0.1771336779519623</v>
      </c>
      <c r="I106">
        <f>(B106*B4+C106*C4+D106*D4+E106*E4+F106*F4)/SUM(B4:F4)</f>
        <v>0.9574686334917508</v>
      </c>
      <c r="K106">
        <f>(LN(H106)+LN(H126))/2-LN(K114*K115^6)</f>
        <v>-3.869160919318151</v>
      </c>
    </row>
    <row r="107" spans="1:11" ht="12.75">
      <c r="A107" t="s">
        <v>72</v>
      </c>
      <c r="B107">
        <f>B67*10000/B62</f>
        <v>0.12021897321716783</v>
      </c>
      <c r="C107">
        <f>C67*10000/C62</f>
        <v>-0.18386130397264344</v>
      </c>
      <c r="D107">
        <f>D67*10000/D62</f>
        <v>0.1898362945147914</v>
      </c>
      <c r="E107">
        <f>E67*10000/E62</f>
        <v>0.006180630896543659</v>
      </c>
      <c r="F107">
        <f>F67*10000/F62</f>
        <v>0.11368290596159171</v>
      </c>
      <c r="G107">
        <f>AVERAGE(C107:E107)</f>
        <v>0.004051873812897203</v>
      </c>
      <c r="H107">
        <f>STDEV(C107:E107)</f>
        <v>0.18685789382271195</v>
      </c>
      <c r="I107">
        <f>(B107*B4+C107*C4+D107*D4+E107*E4+F107*F4)/SUM(B4:F4)</f>
        <v>0.035482349082362856</v>
      </c>
      <c r="K107">
        <f>(LN(H107)+LN(H127))/2-LN(K114*K115^7)</f>
        <v>-3.443212813436891</v>
      </c>
    </row>
    <row r="108" spans="1:9" ht="12.75">
      <c r="A108" t="s">
        <v>73</v>
      </c>
      <c r="B108">
        <f>B68*10000/B62</f>
        <v>-0.052122525160730925</v>
      </c>
      <c r="C108">
        <f>C68*10000/C62</f>
        <v>-0.024184066509499415</v>
      </c>
      <c r="D108">
        <f>D68*10000/D62</f>
        <v>-0.03530034447088313</v>
      </c>
      <c r="E108">
        <f>E68*10000/E62</f>
        <v>-0.07035483990706902</v>
      </c>
      <c r="F108">
        <f>F68*10000/F62</f>
        <v>-0.24554194107626176</v>
      </c>
      <c r="G108">
        <f>AVERAGE(C108:E108)</f>
        <v>-0.04327975029581719</v>
      </c>
      <c r="H108">
        <f>STDEV(C108:E108)</f>
        <v>0.02409747428718772</v>
      </c>
      <c r="I108">
        <f>(B108*B4+C108*C4+D108*D4+E108*E4+F108*F4)/SUM(B4:F4)</f>
        <v>-0.07151941409509734</v>
      </c>
    </row>
    <row r="109" spans="1:9" ht="12.75">
      <c r="A109" t="s">
        <v>74</v>
      </c>
      <c r="B109">
        <f>B69*10000/B62</f>
        <v>-0.014060533233538617</v>
      </c>
      <c r="C109">
        <f>C69*10000/C62</f>
        <v>-0.054318372314550445</v>
      </c>
      <c r="D109">
        <f>D69*10000/D62</f>
        <v>-0.01820870652026272</v>
      </c>
      <c r="E109">
        <f>E69*10000/E62</f>
        <v>0.048555028460001634</v>
      </c>
      <c r="F109">
        <f>F69*10000/F62</f>
        <v>0.1920117138953134</v>
      </c>
      <c r="G109">
        <f>AVERAGE(C109:E109)</f>
        <v>-0.007990683458270509</v>
      </c>
      <c r="H109">
        <f>STDEV(C109:E109)</f>
        <v>0.05219233797409306</v>
      </c>
      <c r="I109">
        <f>(B109*B4+C109*C4+D109*D4+E109*E4+F109*F4)/SUM(B4:F4)</f>
        <v>0.01779534719915864</v>
      </c>
    </row>
    <row r="110" spans="1:11" ht="12.75">
      <c r="A110" t="s">
        <v>75</v>
      </c>
      <c r="B110">
        <f>B70*10000/B62</f>
        <v>-0.1635819465577259</v>
      </c>
      <c r="C110">
        <f>C70*10000/C62</f>
        <v>0.1145653979921634</v>
      </c>
      <c r="D110">
        <f>D70*10000/D62</f>
        <v>0.2507050312810606</v>
      </c>
      <c r="E110">
        <f>E70*10000/E62</f>
        <v>0.2836690819185955</v>
      </c>
      <c r="F110">
        <f>F70*10000/F62</f>
        <v>-0.20281066970781228</v>
      </c>
      <c r="G110">
        <f>AVERAGE(C110:E110)</f>
        <v>0.21631317039727316</v>
      </c>
      <c r="H110">
        <f>STDEV(C110:E110)</f>
        <v>0.0896443754546822</v>
      </c>
      <c r="I110">
        <f>(B110*B4+C110*C4+D110*D4+E110*E4+F110*F4)/SUM(B4:F4)</f>
        <v>0.10554146085055842</v>
      </c>
      <c r="K110">
        <f>EXP(AVERAGE(K103:K107))</f>
        <v>0.020770854178273138</v>
      </c>
    </row>
    <row r="111" spans="1:9" ht="12.75">
      <c r="A111" t="s">
        <v>76</v>
      </c>
      <c r="B111">
        <f>B71*10000/B62</f>
        <v>0.011685858789828517</v>
      </c>
      <c r="C111">
        <f>C71*10000/C62</f>
        <v>-0.003756070578064016</v>
      </c>
      <c r="D111">
        <f>D71*10000/D62</f>
        <v>-0.020527661007227926</v>
      </c>
      <c r="E111">
        <f>E71*10000/E62</f>
        <v>0.016559238604648974</v>
      </c>
      <c r="F111">
        <f>F71*10000/F62</f>
        <v>-0.018634563759972154</v>
      </c>
      <c r="G111">
        <f>AVERAGE(C111:E111)</f>
        <v>-0.002574830993547656</v>
      </c>
      <c r="H111">
        <f>STDEV(C111:E111)</f>
        <v>0.0185716457515854</v>
      </c>
      <c r="I111">
        <f>(B111*B4+C111*C4+D111*D4+E111*E4+F111*F4)/SUM(B4:F4)</f>
        <v>-0.0026535723440529744</v>
      </c>
    </row>
    <row r="112" spans="1:9" ht="12.75">
      <c r="A112" t="s">
        <v>77</v>
      </c>
      <c r="B112">
        <f>B72*10000/B62</f>
        <v>-0.05178370062788925</v>
      </c>
      <c r="C112">
        <f>C72*10000/C62</f>
        <v>-0.03187717118404871</v>
      </c>
      <c r="D112">
        <f>D72*10000/D62</f>
        <v>-0.04794911442734096</v>
      </c>
      <c r="E112">
        <f>E72*10000/E62</f>
        <v>-0.0601590621821166</v>
      </c>
      <c r="F112">
        <f>F72*10000/F62</f>
        <v>-0.04429770108126967</v>
      </c>
      <c r="G112">
        <f>AVERAGE(C112:E112)</f>
        <v>-0.046661782597835426</v>
      </c>
      <c r="H112">
        <f>STDEV(C112:E112)</f>
        <v>0.01418482488563366</v>
      </c>
      <c r="I112">
        <f>(B112*B4+C112*C4+D112*D4+E112*E4+F112*F4)/SUM(B4:F4)</f>
        <v>-0.04708903813479684</v>
      </c>
    </row>
    <row r="113" spans="1:9" ht="12.75">
      <c r="A113" t="s">
        <v>78</v>
      </c>
      <c r="B113">
        <f>B73*10000/B62</f>
        <v>0.01587429664274858</v>
      </c>
      <c r="C113">
        <f>C73*10000/C62</f>
        <v>0.0376154181609712</v>
      </c>
      <c r="D113">
        <f>D73*10000/D62</f>
        <v>0.03982541506012573</v>
      </c>
      <c r="E113">
        <f>E73*10000/E62</f>
        <v>0.033926857488212524</v>
      </c>
      <c r="F113">
        <f>F73*10000/F62</f>
        <v>-0.014996865779158097</v>
      </c>
      <c r="G113">
        <f>AVERAGE(C113:E113)</f>
        <v>0.03712256356976982</v>
      </c>
      <c r="H113">
        <f>STDEV(C113:E113)</f>
        <v>0.0029800041263971706</v>
      </c>
      <c r="I113">
        <f>(B113*B4+C113*C4+D113*D4+E113*E4+F113*F4)/SUM(B4:F4)</f>
        <v>0.027103837035586057</v>
      </c>
    </row>
    <row r="114" spans="1:11" ht="12.75">
      <c r="A114" t="s">
        <v>79</v>
      </c>
      <c r="B114">
        <f>B74*10000/B62</f>
        <v>-0.23968767790024456</v>
      </c>
      <c r="C114">
        <f>C74*10000/C62</f>
        <v>-0.22691681710687053</v>
      </c>
      <c r="D114">
        <f>D74*10000/D62</f>
        <v>-0.23869317763086367</v>
      </c>
      <c r="E114">
        <f>E74*10000/E62</f>
        <v>-0.24959656968621885</v>
      </c>
      <c r="F114">
        <f>F74*10000/F62</f>
        <v>-0.16910306752540138</v>
      </c>
      <c r="G114">
        <f>AVERAGE(C114:E114)</f>
        <v>-0.23840218814131772</v>
      </c>
      <c r="H114">
        <f>STDEV(C114:E114)</f>
        <v>0.011342676069929636</v>
      </c>
      <c r="I114">
        <f>(B114*B4+C114*C4+D114*D4+E114*E4+F114*F4)/SUM(B4:F4)</f>
        <v>-0.2293528510879925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-0.0030576692243673488</v>
      </c>
      <c r="C115">
        <f>C75*10000/C62</f>
        <v>0.00977490878009563</v>
      </c>
      <c r="D115">
        <f>D75*10000/D62</f>
        <v>0.0021940303318932165</v>
      </c>
      <c r="E115">
        <f>E75*10000/E62</f>
        <v>0.0008228829821949631</v>
      </c>
      <c r="F115">
        <f>F75*10000/F62</f>
        <v>-0.00606756113596483</v>
      </c>
      <c r="G115">
        <f>AVERAGE(C115:E115)</f>
        <v>0.00426394069806127</v>
      </c>
      <c r="H115">
        <f>STDEV(C115:E115)</f>
        <v>0.004821627128319571</v>
      </c>
      <c r="I115">
        <f>(B115*B4+C115*C4+D115*D4+E115*E4+F115*F4)/SUM(B4:F4)</f>
        <v>0.0018277089556351643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60.846327360789694</v>
      </c>
      <c r="C122">
        <f>C82*10000/C62</f>
        <v>42.56655221145292</v>
      </c>
      <c r="D122">
        <f>D82*10000/D62</f>
        <v>6.103205648941638</v>
      </c>
      <c r="E122">
        <f>E82*10000/E62</f>
        <v>-41.7973430248541</v>
      </c>
      <c r="F122">
        <f>F82*10000/F62</f>
        <v>-76.75093630744603</v>
      </c>
      <c r="G122">
        <f>AVERAGE(C122:E122)</f>
        <v>2.2908049451801538</v>
      </c>
      <c r="H122">
        <f>STDEV(C122:E122)</f>
        <v>42.31096198628882</v>
      </c>
      <c r="I122">
        <f>(B122*B4+C122*C4+D122*D4+E122*E4+F122*F4)/SUM(B4:F4)</f>
        <v>0.21578533686988968</v>
      </c>
    </row>
    <row r="123" spans="1:9" ht="12.75">
      <c r="A123" t="s">
        <v>83</v>
      </c>
      <c r="B123">
        <f>B83*10000/B62</f>
        <v>1.0321711276603895</v>
      </c>
      <c r="C123">
        <f>C83*10000/C62</f>
        <v>-0.5760731165901669</v>
      </c>
      <c r="D123">
        <f>D83*10000/D62</f>
        <v>-0.5078239016374827</v>
      </c>
      <c r="E123">
        <f>E83*10000/E62</f>
        <v>-1.48584862881488</v>
      </c>
      <c r="F123">
        <f>F83*10000/F62</f>
        <v>5.8159943763566035</v>
      </c>
      <c r="G123">
        <f>AVERAGE(C123:E123)</f>
        <v>-0.8565818823475099</v>
      </c>
      <c r="H123">
        <f>STDEV(C123:E123)</f>
        <v>0.5460283577733273</v>
      </c>
      <c r="I123">
        <f>(B123*B4+C123*C4+D123*D4+E123*E4+F123*F4)/SUM(B4:F4)</f>
        <v>0.3058026004493224</v>
      </c>
    </row>
    <row r="124" spans="1:9" ht="12.75">
      <c r="A124" t="s">
        <v>84</v>
      </c>
      <c r="B124">
        <f>B84*10000/B62</f>
        <v>0.8795974390422735</v>
      </c>
      <c r="C124">
        <f>C84*10000/C62</f>
        <v>2.83774446064463</v>
      </c>
      <c r="D124">
        <f>D84*10000/D62</f>
        <v>3.1996446355844794</v>
      </c>
      <c r="E124">
        <f>E84*10000/E62</f>
        <v>4.032786965046959</v>
      </c>
      <c r="F124">
        <f>F84*10000/F62</f>
        <v>1.2558358424989897</v>
      </c>
      <c r="G124">
        <f>AVERAGE(C124:E124)</f>
        <v>3.3567253537586894</v>
      </c>
      <c r="H124">
        <f>STDEV(C124:E124)</f>
        <v>0.6128110727203316</v>
      </c>
      <c r="I124">
        <f>(B124*B4+C124*C4+D124*D4+E124*E4+F124*F4)/SUM(B4:F4)</f>
        <v>2.71865497405225</v>
      </c>
    </row>
    <row r="125" spans="1:9" ht="12.75">
      <c r="A125" t="s">
        <v>85</v>
      </c>
      <c r="B125">
        <f>B85*10000/B62</f>
        <v>0.05061699313414466</v>
      </c>
      <c r="C125">
        <f>C85*10000/C62</f>
        <v>0.22351303607613088</v>
      </c>
      <c r="D125">
        <f>D85*10000/D62</f>
        <v>-0.1603969455912453</v>
      </c>
      <c r="E125">
        <f>E85*10000/E62</f>
        <v>-0.5216491042403589</v>
      </c>
      <c r="F125">
        <f>F85*10000/F62</f>
        <v>-1.3172376722846726</v>
      </c>
      <c r="G125">
        <f>AVERAGE(C125:E125)</f>
        <v>-0.1528443379184911</v>
      </c>
      <c r="H125">
        <f>STDEV(C125:E125)</f>
        <v>0.37263847795451416</v>
      </c>
      <c r="I125">
        <f>(B125*B4+C125*C4+D125*D4+E125*E4+F125*F4)/SUM(B4:F4)</f>
        <v>-0.278676112400917</v>
      </c>
    </row>
    <row r="126" spans="1:9" ht="12.75">
      <c r="A126" t="s">
        <v>86</v>
      </c>
      <c r="B126">
        <f>B86*10000/B62</f>
        <v>0.17166073738184168</v>
      </c>
      <c r="C126">
        <f>C86*10000/C62</f>
        <v>-0.07958720777599704</v>
      </c>
      <c r="D126">
        <f>D86*10000/D62</f>
        <v>-0.0879064142072447</v>
      </c>
      <c r="E126">
        <f>E86*10000/E62</f>
        <v>-0.3704646031323779</v>
      </c>
      <c r="F126">
        <f>F86*10000/F62</f>
        <v>1.2486780246356564</v>
      </c>
      <c r="G126">
        <f>AVERAGE(C126:E126)</f>
        <v>-0.1793194083718732</v>
      </c>
      <c r="H126">
        <f>STDEV(C126:E126)</f>
        <v>0.16558884747752456</v>
      </c>
      <c r="I126">
        <f>(B126*B4+C126*C4+D126*D4+E126*E4+F126*F4)/SUM(B4:F4)</f>
        <v>0.061741666244838796</v>
      </c>
    </row>
    <row r="127" spans="1:9" ht="12.75">
      <c r="A127" t="s">
        <v>87</v>
      </c>
      <c r="B127">
        <f>B87*10000/B62</f>
        <v>0.22470470013543808</v>
      </c>
      <c r="C127">
        <f>C87*10000/C62</f>
        <v>-0.08028756606322707</v>
      </c>
      <c r="D127">
        <f>D87*10000/D62</f>
        <v>0.07765137108779983</v>
      </c>
      <c r="E127">
        <f>E87*10000/E62</f>
        <v>0.13811464513970212</v>
      </c>
      <c r="F127">
        <f>F87*10000/F62</f>
        <v>0.17504736283143754</v>
      </c>
      <c r="G127">
        <f>AVERAGE(C127:E127)</f>
        <v>0.045159483388091635</v>
      </c>
      <c r="H127">
        <f>STDEV(C127:E127)</f>
        <v>0.11276822929930246</v>
      </c>
      <c r="I127">
        <f>(B127*B4+C127*C4+D127*D4+E127*E4+F127*F4)/SUM(B4:F4)</f>
        <v>0.08844447839050883</v>
      </c>
    </row>
    <row r="128" spans="1:9" ht="12.75">
      <c r="A128" t="s">
        <v>88</v>
      </c>
      <c r="B128">
        <f>B88*10000/B62</f>
        <v>0.1251668223893776</v>
      </c>
      <c r="C128">
        <f>C88*10000/C62</f>
        <v>0.22568208970982026</v>
      </c>
      <c r="D128">
        <f>D88*10000/D62</f>
        <v>0.2650750944468248</v>
      </c>
      <c r="E128">
        <f>E88*10000/E62</f>
        <v>0.4370407408273184</v>
      </c>
      <c r="F128">
        <f>F88*10000/F62</f>
        <v>0.09362115218123383</v>
      </c>
      <c r="G128">
        <f>AVERAGE(C128:E128)</f>
        <v>0.30926597499465447</v>
      </c>
      <c r="H128">
        <f>STDEV(C128:E128)</f>
        <v>0.11239548608928435</v>
      </c>
      <c r="I128">
        <f>(B128*B4+C128*C4+D128*D4+E128*E4+F128*F4)/SUM(B4:F4)</f>
        <v>0.2539190196886206</v>
      </c>
    </row>
    <row r="129" spans="1:9" ht="12.75">
      <c r="A129" t="s">
        <v>89</v>
      </c>
      <c r="B129">
        <f>B89*10000/B62</f>
        <v>0.01890554523942686</v>
      </c>
      <c r="C129">
        <f>C89*10000/C62</f>
        <v>-0.015352963260000308</v>
      </c>
      <c r="D129">
        <f>D89*10000/D62</f>
        <v>0.037676638710065984</v>
      </c>
      <c r="E129">
        <f>E89*10000/E62</f>
        <v>-0.03421504426939783</v>
      </c>
      <c r="F129">
        <f>F89*10000/F62</f>
        <v>-0.023850385708365864</v>
      </c>
      <c r="G129">
        <f>AVERAGE(C129:E129)</f>
        <v>-0.003963789606444053</v>
      </c>
      <c r="H129">
        <f>STDEV(C129:E129)</f>
        <v>0.03727450171079524</v>
      </c>
      <c r="I129">
        <f>(B129*B4+C129*C4+D129*D4+E129*E4+F129*F4)/SUM(B4:F4)</f>
        <v>-0.0033067551005399316</v>
      </c>
    </row>
    <row r="130" spans="1:9" ht="12.75">
      <c r="A130" t="s">
        <v>90</v>
      </c>
      <c r="B130">
        <f>B90*10000/B62</f>
        <v>0.0637537632435744</v>
      </c>
      <c r="C130">
        <f>C90*10000/C62</f>
        <v>0.06739926998415209</v>
      </c>
      <c r="D130">
        <f>D90*10000/D62</f>
        <v>0.03817945999131799</v>
      </c>
      <c r="E130">
        <f>E90*10000/E62</f>
        <v>0.0160715237145084</v>
      </c>
      <c r="F130">
        <f>F90*10000/F62</f>
        <v>0.21955355151857597</v>
      </c>
      <c r="G130">
        <f>AVERAGE(C130:E130)</f>
        <v>0.04055008456332616</v>
      </c>
      <c r="H130">
        <f>STDEV(C130:E130)</f>
        <v>0.025745859471501188</v>
      </c>
      <c r="I130">
        <f>(B130*B4+C130*C4+D130*D4+E130*E4+F130*F4)/SUM(B4:F4)</f>
        <v>0.06775995798756054</v>
      </c>
    </row>
    <row r="131" spans="1:9" ht="12.75">
      <c r="A131" t="s">
        <v>91</v>
      </c>
      <c r="B131">
        <f>B91*10000/B62</f>
        <v>-0.0068302762612547745</v>
      </c>
      <c r="C131">
        <f>C91*10000/C62</f>
        <v>-0.008486236270688036</v>
      </c>
      <c r="D131">
        <f>D91*10000/D62</f>
        <v>0.001325970736605302</v>
      </c>
      <c r="E131">
        <f>E91*10000/E62</f>
        <v>-0.015446880014734219</v>
      </c>
      <c r="F131">
        <f>F91*10000/F62</f>
        <v>0.006659976627852245</v>
      </c>
      <c r="G131">
        <f>AVERAGE(C131:E131)</f>
        <v>-0.007535715182938984</v>
      </c>
      <c r="H131">
        <f>STDEV(C131:E131)</f>
        <v>0.00842672821060282</v>
      </c>
      <c r="I131">
        <f>(B131*B4+C131*C4+D131*D4+E131*E4+F131*F4)/SUM(B4:F4)</f>
        <v>-0.005541514004145018</v>
      </c>
    </row>
    <row r="132" spans="1:9" ht="12.75">
      <c r="A132" t="s">
        <v>92</v>
      </c>
      <c r="B132">
        <f>B92*10000/B62</f>
        <v>0.05332067358388772</v>
      </c>
      <c r="C132">
        <f>C92*10000/C62</f>
        <v>0.026883699748117072</v>
      </c>
      <c r="D132">
        <f>D92*10000/D62</f>
        <v>0.06326441046626297</v>
      </c>
      <c r="E132">
        <f>E92*10000/E62</f>
        <v>0.032000360598196324</v>
      </c>
      <c r="F132">
        <f>F92*10000/F62</f>
        <v>0.02953986079879848</v>
      </c>
      <c r="G132">
        <f>AVERAGE(C132:E132)</f>
        <v>0.040716156937525456</v>
      </c>
      <c r="H132">
        <f>STDEV(C132:E132)</f>
        <v>0.01969423411714328</v>
      </c>
      <c r="I132">
        <f>(B132*B4+C132*C4+D132*D4+E132*E4+F132*F4)/SUM(B4:F4)</f>
        <v>0.04105049359243688</v>
      </c>
    </row>
    <row r="133" spans="1:9" ht="12.75">
      <c r="A133" t="s">
        <v>93</v>
      </c>
      <c r="B133">
        <f>B93*10000/B62</f>
        <v>0.14070401155430923</v>
      </c>
      <c r="C133">
        <f>C93*10000/C62</f>
        <v>0.12841424834025683</v>
      </c>
      <c r="D133">
        <f>D93*10000/D62</f>
        <v>0.13786498964020769</v>
      </c>
      <c r="E133">
        <f>E93*10000/E62</f>
        <v>0.14226293939110038</v>
      </c>
      <c r="F133">
        <f>F93*10000/F62</f>
        <v>0.0889769603635099</v>
      </c>
      <c r="G133">
        <f>AVERAGE(C133:E133)</f>
        <v>0.13618072579052162</v>
      </c>
      <c r="H133">
        <f>STDEV(C133:E133)</f>
        <v>0.0070763069105255535</v>
      </c>
      <c r="I133">
        <f>(B133*B4+C133*C4+D133*D4+E133*E4+F133*F4)/SUM(B4:F4)</f>
        <v>0.1305440143906803</v>
      </c>
    </row>
    <row r="134" spans="1:9" ht="12.75">
      <c r="A134" t="s">
        <v>94</v>
      </c>
      <c r="B134">
        <f>B94*10000/B62</f>
        <v>-0.017306669522547273</v>
      </c>
      <c r="C134">
        <f>C94*10000/C62</f>
        <v>-0.018328131373250508</v>
      </c>
      <c r="D134">
        <f>D94*10000/D62</f>
        <v>-0.008028453405212481</v>
      </c>
      <c r="E134">
        <f>E94*10000/E62</f>
        <v>0.00361463329741145</v>
      </c>
      <c r="F134">
        <f>F94*10000/F62</f>
        <v>-0.023982087187838855</v>
      </c>
      <c r="G134">
        <f>AVERAGE(C134:E134)</f>
        <v>-0.007580650493683848</v>
      </c>
      <c r="H134">
        <f>STDEV(C134:E134)</f>
        <v>0.010978234190146098</v>
      </c>
      <c r="I134">
        <f>(B134*B4+C134*C4+D134*D4+E134*E4+F134*F4)/SUM(B4:F4)</f>
        <v>-0.011171453675936605</v>
      </c>
    </row>
    <row r="135" spans="1:9" ht="12.75">
      <c r="A135" t="s">
        <v>95</v>
      </c>
      <c r="B135">
        <f>B95*10000/B62</f>
        <v>-0.0038841685274221866</v>
      </c>
      <c r="C135">
        <f>C95*10000/C62</f>
        <v>0.0010020886932116952</v>
      </c>
      <c r="D135">
        <f>D95*10000/D62</f>
        <v>-0.001973810298580306</v>
      </c>
      <c r="E135">
        <f>E95*10000/E62</f>
        <v>-0.007001652567610824</v>
      </c>
      <c r="F135">
        <f>F95*10000/F62</f>
        <v>-0.0005580025375539895</v>
      </c>
      <c r="G135">
        <f>AVERAGE(C135:E135)</f>
        <v>-0.002657791390993145</v>
      </c>
      <c r="H135">
        <f>STDEV(C135:E135)</f>
        <v>0.004045471683701656</v>
      </c>
      <c r="I135">
        <f>(B135*B4+C135*C4+D135*D4+E135*E4+F135*F4)/SUM(B4:F4)</f>
        <v>-0.002555680517271078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2005-03-29T09:21:13Z</cp:lastPrinted>
  <dcterms:created xsi:type="dcterms:W3CDTF">2005-03-29T09:21:13Z</dcterms:created>
  <dcterms:modified xsi:type="dcterms:W3CDTF">2005-03-29T14:14:49Z</dcterms:modified>
  <cp:category/>
  <cp:version/>
  <cp:contentType/>
  <cp:contentStatus/>
</cp:coreProperties>
</file>