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<sst xmlns="http://schemas.openxmlformats.org/spreadsheetml/2006/main" count="206" uniqueCount="99">
  <si>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Mon 04/04/2005       11:55:59</t>
  </si>
  <si>
    <t>LISSNER</t>
  </si>
  <si>
    <t>HCMQAP535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</si>
  <si>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</si>
  <si>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</si>
  <si>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</si>
  <si>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</si>
  <si>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</si>
  <si>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</si>
  <si>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</si>
  <si>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</si>
  <si>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</si>
  <si>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</si>
  <si>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</si>
  <si>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</si>
  <si>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</si>
  <si>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</si>
  <si>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</si>
  <si>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</si>
  <si>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</si>
  <si>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</si>
  <si>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</si>
  <si>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</si>
  <si>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</si>
  <si>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</si>
  <si>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</si>
  <si>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</si>
  <si>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</si>
  <si>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</si>
  <si>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</si>
  <si>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</si>
  <si>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</si>
  <si>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</si>
  <si>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</si>
  <si>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</si>
  <si>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</si>
  <si>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</si>
  <si>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</si>
  <si>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</si>
  <si>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</si>
  <si>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</si>
  <si>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</si>
  <si>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</si>
  <si>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</si>
  <si>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</si>
  <si>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</si>
  <si>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</si>
  <si>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</si>
  <si>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</si>
  <si>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55.340113*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</si>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</sst>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914139"/>
        <c:axId val="44227252"/>
      </c:lineChart>
      <c:catAx>
        <c:axId val="49141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27252"/>
        <c:crosses val="autoZero"/>
        <c:auto val="1"/>
        <c:lblOffset val="100"/>
        <c:noMultiLvlLbl val="0"/>
      </c:catAx>
      <c:valAx>
        <c:axId val="44227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413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-0.002267</v>
      </c>
      <c r="C4" s="11">
        <v>-0.003777</v>
      </c>
      <c r="D4" s="11">
        <v>-0.003778</v>
      </c>
      <c r="E4" s="11">
        <v>-0.003777</v>
      </c>
      <c r="F4" s="23">
        <v>-0.00209</v>
      </c>
      <c r="G4" s="33">
        <v>-0.011764</v>
      </c>
    </row>
    <row r="5" spans="1:7" ht="12.75" thickBot="1">
      <c r="A5" s="43" t="s">
        <v>13</v>
      </c>
      <c r="B5" s="44">
        <v>6.615011</v>
      </c>
      <c r="C5" s="45">
        <v>3.889429</v>
      </c>
      <c r="D5" s="45">
        <v>1.612812</v>
      </c>
      <c r="E5" s="45">
        <v>-4.366996</v>
      </c>
      <c r="F5" s="46">
        <v>-9.11622</v>
      </c>
      <c r="G5" s="47">
        <v>7.384516</v>
      </c>
    </row>
    <row r="6" spans="1:7" ht="12.75" thickTop="1">
      <c r="A6" s="6" t="s">
        <v>14</v>
      </c>
      <c r="B6" s="38">
        <v>-12.38909</v>
      </c>
      <c r="C6" s="39">
        <v>-7.650342</v>
      </c>
      <c r="D6" s="39">
        <v>127.8056</v>
      </c>
      <c r="E6" s="39">
        <v>-68.50592</v>
      </c>
      <c r="F6" s="40">
        <v>-80.03342</v>
      </c>
      <c r="G6" s="41">
        <v>-0.008918289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1.848031</v>
      </c>
      <c r="C8" s="12">
        <v>0.7506598</v>
      </c>
      <c r="D8" s="12">
        <v>0.8019561</v>
      </c>
      <c r="E8" s="12">
        <v>2.298824</v>
      </c>
      <c r="F8" s="24">
        <v>0.8864773</v>
      </c>
      <c r="G8" s="34">
        <v>1.312472</v>
      </c>
    </row>
    <row r="9" spans="1:7" ht="12">
      <c r="A9" s="19" t="s">
        <v>17</v>
      </c>
      <c r="B9" s="28">
        <v>0.3722706</v>
      </c>
      <c r="C9" s="12">
        <v>-0.4109805</v>
      </c>
      <c r="D9" s="12">
        <v>0.2056477</v>
      </c>
      <c r="E9" s="12">
        <v>-0.2207312</v>
      </c>
      <c r="F9" s="24">
        <v>-2.549305</v>
      </c>
      <c r="G9" s="34">
        <v>-0.3882783</v>
      </c>
    </row>
    <row r="10" spans="1:7" ht="12">
      <c r="A10" s="19" t="s">
        <v>18</v>
      </c>
      <c r="B10" s="28">
        <v>-1.057077</v>
      </c>
      <c r="C10" s="12">
        <v>-0.2944779</v>
      </c>
      <c r="D10" s="12">
        <v>-0.7219132</v>
      </c>
      <c r="E10" s="12">
        <v>-0.8099685</v>
      </c>
      <c r="F10" s="24">
        <v>-1.143042</v>
      </c>
      <c r="G10" s="34">
        <v>-0.7447651</v>
      </c>
    </row>
    <row r="11" spans="1:7" ht="12">
      <c r="A11" s="20" t="s">
        <v>19</v>
      </c>
      <c r="B11" s="30">
        <v>1.569234</v>
      </c>
      <c r="C11" s="14">
        <v>0.1311666</v>
      </c>
      <c r="D11" s="14">
        <v>-0.4520235</v>
      </c>
      <c r="E11" s="14">
        <v>-0.5947238</v>
      </c>
      <c r="F11" s="26">
        <v>12.64814</v>
      </c>
      <c r="G11" s="36">
        <v>1.691354</v>
      </c>
    </row>
    <row r="12" spans="1:7" ht="12">
      <c r="A12" s="19" t="s">
        <v>20</v>
      </c>
      <c r="B12" s="28">
        <v>-0.2523635</v>
      </c>
      <c r="C12" s="12">
        <v>-0.1040234</v>
      </c>
      <c r="D12" s="12">
        <v>-0.1942793</v>
      </c>
      <c r="E12" s="12">
        <v>-0.1591795</v>
      </c>
      <c r="F12" s="24">
        <v>0.3179184</v>
      </c>
      <c r="G12" s="34">
        <v>-0.1042567</v>
      </c>
    </row>
    <row r="13" spans="1:7" ht="12">
      <c r="A13" s="19" t="s">
        <v>21</v>
      </c>
      <c r="B13" s="28">
        <v>0.03713563</v>
      </c>
      <c r="C13" s="12">
        <v>-0.07133626</v>
      </c>
      <c r="D13" s="12">
        <v>-0.0626546</v>
      </c>
      <c r="E13" s="12">
        <v>0.07723525</v>
      </c>
      <c r="F13" s="24">
        <v>-0.05480291</v>
      </c>
      <c r="G13" s="34">
        <v>-0.01556194</v>
      </c>
    </row>
    <row r="14" spans="1:7" ht="12">
      <c r="A14" s="19" t="s">
        <v>22</v>
      </c>
      <c r="B14" s="28">
        <v>-0.001631592</v>
      </c>
      <c r="C14" s="12">
        <v>-0.01797956</v>
      </c>
      <c r="D14" s="12">
        <v>-0.02658288</v>
      </c>
      <c r="E14" s="12">
        <v>0.006266155</v>
      </c>
      <c r="F14" s="24">
        <v>0.03012319</v>
      </c>
      <c r="G14" s="34">
        <v>-0.005455536</v>
      </c>
    </row>
    <row r="15" spans="1:7" ht="12">
      <c r="A15" s="20" t="s">
        <v>23</v>
      </c>
      <c r="B15" s="30">
        <v>-0.2300921</v>
      </c>
      <c r="C15" s="14">
        <v>0.1241423</v>
      </c>
      <c r="D15" s="14">
        <v>0.1760693</v>
      </c>
      <c r="E15" s="14">
        <v>0.1057999</v>
      </c>
      <c r="F15" s="26">
        <v>-0.2501686</v>
      </c>
      <c r="G15" s="36">
        <v>0.03120273</v>
      </c>
    </row>
    <row r="16" spans="1:7" ht="12">
      <c r="A16" s="19" t="s">
        <v>24</v>
      </c>
      <c r="B16" s="28">
        <v>-0.007142369</v>
      </c>
      <c r="C16" s="12">
        <v>0.01173881</v>
      </c>
      <c r="D16" s="12">
        <v>-0.03347371</v>
      </c>
      <c r="E16" s="12">
        <v>-0.08333619</v>
      </c>
      <c r="F16" s="24">
        <v>0.02303697</v>
      </c>
      <c r="G16" s="34">
        <v>-0.0232654</v>
      </c>
    </row>
    <row r="17" spans="1:7" ht="12">
      <c r="A17" s="19" t="s">
        <v>25</v>
      </c>
      <c r="B17" s="28">
        <v>-0.05502573</v>
      </c>
      <c r="C17" s="12">
        <v>-0.05468325</v>
      </c>
      <c r="D17" s="12">
        <v>-0.04388404</v>
      </c>
      <c r="E17" s="12">
        <v>-0.04230789</v>
      </c>
      <c r="F17" s="24">
        <v>-0.04668974</v>
      </c>
      <c r="G17" s="34">
        <v>-0.04807804</v>
      </c>
    </row>
    <row r="18" spans="1:7" ht="12">
      <c r="A18" s="19" t="s">
        <v>26</v>
      </c>
      <c r="B18" s="28">
        <v>0.02940417</v>
      </c>
      <c r="C18" s="12">
        <v>0.01972684</v>
      </c>
      <c r="D18" s="12">
        <v>-0.003884683</v>
      </c>
      <c r="E18" s="12">
        <v>0.0617561</v>
      </c>
      <c r="F18" s="24">
        <v>0.01219585</v>
      </c>
      <c r="G18" s="34">
        <v>0.02457584</v>
      </c>
    </row>
    <row r="19" spans="1:7" ht="12">
      <c r="A19" s="20" t="s">
        <v>27</v>
      </c>
      <c r="B19" s="30">
        <v>-0.2410664</v>
      </c>
      <c r="C19" s="14">
        <v>-0.2305496</v>
      </c>
      <c r="D19" s="14">
        <v>-0.2289728</v>
      </c>
      <c r="E19" s="14">
        <v>-0.2188618</v>
      </c>
      <c r="F19" s="26">
        <v>-0.1798951</v>
      </c>
      <c r="G19" s="36">
        <v>-0.2221285</v>
      </c>
    </row>
    <row r="20" spans="1:7" ht="12.75" thickBot="1">
      <c r="A20" s="43" t="s">
        <v>28</v>
      </c>
      <c r="B20" s="44">
        <v>-0.005838454</v>
      </c>
      <c r="C20" s="45">
        <v>0.00263936</v>
      </c>
      <c r="D20" s="45">
        <v>0.003620629</v>
      </c>
      <c r="E20" s="45">
        <v>0.001385261</v>
      </c>
      <c r="F20" s="46">
        <v>-0.004207936</v>
      </c>
      <c r="G20" s="47">
        <v>0.0004359843</v>
      </c>
    </row>
    <row r="21" spans="1:7" ht="12.75" thickTop="1">
      <c r="A21" s="6" t="s">
        <v>29</v>
      </c>
      <c r="B21" s="38">
        <v>-90.02407</v>
      </c>
      <c r="C21" s="39">
        <v>55.09178</v>
      </c>
      <c r="D21" s="39">
        <v>12.58252</v>
      </c>
      <c r="E21" s="39">
        <v>-19.85758</v>
      </c>
      <c r="F21" s="40">
        <v>11.26035</v>
      </c>
      <c r="G21" s="42">
        <v>0.00648767</v>
      </c>
    </row>
    <row r="22" spans="1:7" ht="12">
      <c r="A22" s="19" t="s">
        <v>30</v>
      </c>
      <c r="B22" s="28">
        <v>132.3079</v>
      </c>
      <c r="C22" s="12">
        <v>77.79014</v>
      </c>
      <c r="D22" s="12">
        <v>32.25634</v>
      </c>
      <c r="E22" s="12">
        <v>-87.34213</v>
      </c>
      <c r="F22" s="24">
        <v>-182.3446</v>
      </c>
      <c r="G22" s="35">
        <v>0</v>
      </c>
    </row>
    <row r="23" spans="1:7" ht="12">
      <c r="A23" s="19" t="s">
        <v>31</v>
      </c>
      <c r="B23" s="28">
        <v>1.909463</v>
      </c>
      <c r="C23" s="12">
        <v>3.458433</v>
      </c>
      <c r="D23" s="12">
        <v>1.758265</v>
      </c>
      <c r="E23" s="12">
        <v>0.9229734</v>
      </c>
      <c r="F23" s="24">
        <v>7.219608</v>
      </c>
      <c r="G23" s="34">
        <v>2.715862</v>
      </c>
    </row>
    <row r="24" spans="1:7" ht="12">
      <c r="A24" s="19" t="s">
        <v>32</v>
      </c>
      <c r="B24" s="28">
        <v>-0.1246755</v>
      </c>
      <c r="C24" s="12">
        <v>1.761071</v>
      </c>
      <c r="D24" s="12">
        <v>2.275289</v>
      </c>
      <c r="E24" s="12">
        <v>3.380152</v>
      </c>
      <c r="F24" s="24">
        <v>2.659127</v>
      </c>
      <c r="G24" s="34">
        <v>2.121889</v>
      </c>
    </row>
    <row r="25" spans="1:7" ht="12">
      <c r="A25" s="19" t="s">
        <v>33</v>
      </c>
      <c r="B25" s="28">
        <v>-0.7529769</v>
      </c>
      <c r="C25" s="12">
        <v>-0.2970746</v>
      </c>
      <c r="D25" s="12">
        <v>-0.2401192</v>
      </c>
      <c r="E25" s="12">
        <v>-0.1402997</v>
      </c>
      <c r="F25" s="24">
        <v>-1.050683</v>
      </c>
      <c r="G25" s="34">
        <v>-0.4118299</v>
      </c>
    </row>
    <row r="26" spans="1:7" ht="12">
      <c r="A26" s="20" t="s">
        <v>34</v>
      </c>
      <c r="B26" s="30">
        <v>1.107061</v>
      </c>
      <c r="C26" s="14">
        <v>0.5249158</v>
      </c>
      <c r="D26" s="14">
        <v>0.4554382</v>
      </c>
      <c r="E26" s="14">
        <v>0.2182434</v>
      </c>
      <c r="F26" s="26">
        <v>0.5310872</v>
      </c>
      <c r="G26" s="36">
        <v>0.5191388</v>
      </c>
    </row>
    <row r="27" spans="1:7" ht="12">
      <c r="A27" s="19" t="s">
        <v>35</v>
      </c>
      <c r="B27" s="28">
        <v>-0.1096333</v>
      </c>
      <c r="C27" s="12">
        <v>0.3982451</v>
      </c>
      <c r="D27" s="12">
        <v>-0.05101072</v>
      </c>
      <c r="E27" s="12">
        <v>-0.1388434</v>
      </c>
      <c r="F27" s="24">
        <v>-0.3525165</v>
      </c>
      <c r="G27" s="34">
        <v>-0.01262422</v>
      </c>
    </row>
    <row r="28" spans="1:7" ht="12">
      <c r="A28" s="19" t="s">
        <v>36</v>
      </c>
      <c r="B28" s="28">
        <v>0.2376628</v>
      </c>
      <c r="C28" s="12">
        <v>0.3634202</v>
      </c>
      <c r="D28" s="12">
        <v>0.3003241</v>
      </c>
      <c r="E28" s="12">
        <v>0.5328923</v>
      </c>
      <c r="F28" s="24">
        <v>0.3142341</v>
      </c>
      <c r="G28" s="34">
        <v>0.3643039</v>
      </c>
    </row>
    <row r="29" spans="1:7" ht="12">
      <c r="A29" s="19" t="s">
        <v>37</v>
      </c>
      <c r="B29" s="28">
        <v>0.005006512</v>
      </c>
      <c r="C29" s="12">
        <v>-0.1819751</v>
      </c>
      <c r="D29" s="12">
        <v>-0.02535639</v>
      </c>
      <c r="E29" s="12">
        <v>-0.09674412</v>
      </c>
      <c r="F29" s="24">
        <v>-0.1065819</v>
      </c>
      <c r="G29" s="34">
        <v>-0.08668154</v>
      </c>
    </row>
    <row r="30" spans="1:7" ht="12">
      <c r="A30" s="20" t="s">
        <v>38</v>
      </c>
      <c r="B30" s="30">
        <v>0.214794</v>
      </c>
      <c r="C30" s="14">
        <v>0.142108</v>
      </c>
      <c r="D30" s="14">
        <v>0.1147242</v>
      </c>
      <c r="E30" s="14">
        <v>-0.0124659</v>
      </c>
      <c r="F30" s="26">
        <v>0.2415128</v>
      </c>
      <c r="G30" s="36">
        <v>0.1220421</v>
      </c>
    </row>
    <row r="31" spans="1:7" ht="12">
      <c r="A31" s="19" t="s">
        <v>39</v>
      </c>
      <c r="B31" s="28">
        <v>-0.01145881</v>
      </c>
      <c r="C31" s="12">
        <v>-0.04105649</v>
      </c>
      <c r="D31" s="12">
        <v>-0.02810186</v>
      </c>
      <c r="E31" s="12">
        <v>-0.0533797</v>
      </c>
      <c r="F31" s="24">
        <v>-0.03299937</v>
      </c>
      <c r="G31" s="34">
        <v>-0.03555015</v>
      </c>
    </row>
    <row r="32" spans="1:7" ht="12">
      <c r="A32" s="19" t="s">
        <v>40</v>
      </c>
      <c r="B32" s="28">
        <v>0.05460388</v>
      </c>
      <c r="C32" s="12">
        <v>0.06733376</v>
      </c>
      <c r="D32" s="12">
        <v>0.05513974</v>
      </c>
      <c r="E32" s="12">
        <v>0.06650498</v>
      </c>
      <c r="F32" s="24">
        <v>0.02663995</v>
      </c>
      <c r="G32" s="34">
        <v>0.05694562</v>
      </c>
    </row>
    <row r="33" spans="1:7" ht="12">
      <c r="A33" s="19" t="s">
        <v>41</v>
      </c>
      <c r="B33" s="28">
        <v>0.1454804</v>
      </c>
      <c r="C33" s="12">
        <v>0.1046594</v>
      </c>
      <c r="D33" s="12">
        <v>0.1183797</v>
      </c>
      <c r="E33" s="12">
        <v>0.1259059</v>
      </c>
      <c r="F33" s="24">
        <v>0.08482259</v>
      </c>
      <c r="G33" s="34">
        <v>0.1163286</v>
      </c>
    </row>
    <row r="34" spans="1:7" ht="12">
      <c r="A34" s="20" t="s">
        <v>42</v>
      </c>
      <c r="B34" s="30">
        <v>-0.01100163</v>
      </c>
      <c r="C34" s="14">
        <v>-0.0126998</v>
      </c>
      <c r="D34" s="14">
        <v>-0.001695668</v>
      </c>
      <c r="E34" s="14">
        <v>0.006005728</v>
      </c>
      <c r="F34" s="26">
        <v>-0.01683066</v>
      </c>
      <c r="G34" s="36">
        <v>-0.005806326</v>
      </c>
    </row>
    <row r="35" spans="1:7" ht="12.75" thickBot="1">
      <c r="A35" s="21" t="s">
        <v>43</v>
      </c>
      <c r="B35" s="31">
        <v>-0.005304964</v>
      </c>
      <c r="C35" s="15">
        <v>-0.006346124</v>
      </c>
      <c r="D35" s="15">
        <v>-0.00316214</v>
      </c>
      <c r="E35" s="15">
        <v>-0.001809754</v>
      </c>
      <c r="F35" s="27">
        <v>0.002724047</v>
      </c>
      <c r="G35" s="37">
        <v>-0.003128618</v>
      </c>
    </row>
    <row r="36" spans="1:7" ht="12">
      <c r="A36" s="4" t="s">
        <v>44</v>
      </c>
      <c r="B36" s="3">
        <v>21.37146</v>
      </c>
      <c r="C36" s="3">
        <v>21.37451</v>
      </c>
      <c r="D36" s="3">
        <v>21.38977</v>
      </c>
      <c r="E36" s="3">
        <v>21.39587</v>
      </c>
      <c r="F36" s="3">
        <v>21.41113</v>
      </c>
      <c r="G36" s="3"/>
    </row>
    <row r="37" spans="1:6" ht="12">
      <c r="A37" s="4" t="s">
        <v>45</v>
      </c>
      <c r="B37" s="2">
        <v>-0.2446493</v>
      </c>
      <c r="C37" s="2">
        <v>-0.1530965</v>
      </c>
      <c r="D37" s="2">
        <v>-0.1017253</v>
      </c>
      <c r="E37" s="2">
        <v>-0.06459554</v>
      </c>
      <c r="F37" s="2">
        <v>-0.03662109</v>
      </c>
    </row>
    <row r="38" spans="1:7" ht="12">
      <c r="A38" s="4" t="s">
        <v>54</v>
      </c>
      <c r="B38" s="2">
        <v>2.308227E-05</v>
      </c>
      <c r="C38" s="2">
        <v>1.227629E-05</v>
      </c>
      <c r="D38" s="2">
        <v>-0.0002173363</v>
      </c>
      <c r="E38" s="2">
        <v>0.0001161564</v>
      </c>
      <c r="F38" s="2">
        <v>0.0001363605</v>
      </c>
      <c r="G38" s="2">
        <v>0.0001901707</v>
      </c>
    </row>
    <row r="39" spans="1:7" ht="12.75" thickBot="1">
      <c r="A39" s="4" t="s">
        <v>55</v>
      </c>
      <c r="B39" s="2">
        <v>0.0001527355</v>
      </c>
      <c r="C39" s="2">
        <v>-9.375153E-05</v>
      </c>
      <c r="D39" s="2">
        <v>-2.068923E-05</v>
      </c>
      <c r="E39" s="2">
        <v>3.477242E-05</v>
      </c>
      <c r="F39" s="2">
        <v>-1.665613E-05</v>
      </c>
      <c r="G39" s="2">
        <v>0.001088146</v>
      </c>
    </row>
    <row r="40" spans="2:7" ht="12.75" thickBot="1">
      <c r="B40" s="7" t="s">
        <v>46</v>
      </c>
      <c r="C40" s="17">
        <v>-0.003777</v>
      </c>
      <c r="D40" s="16" t="s">
        <v>47</v>
      </c>
      <c r="E40" s="17">
        <v>3.114742</v>
      </c>
      <c r="F40" s="16" t="s">
        <v>48</v>
      </c>
      <c r="G40" s="48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0.003777</v>
      </c>
      <c r="D4">
        <v>0.003778</v>
      </c>
      <c r="E4">
        <v>0.003777</v>
      </c>
      <c r="F4">
        <v>0.00209</v>
      </c>
      <c r="G4">
        <v>0.011764</v>
      </c>
    </row>
    <row r="5" spans="1:7" ht="12.75">
      <c r="A5" t="s">
        <v>13</v>
      </c>
      <c r="B5">
        <v>6.615011</v>
      </c>
      <c r="C5">
        <v>3.889429</v>
      </c>
      <c r="D5">
        <v>1.612812</v>
      </c>
      <c r="E5">
        <v>-4.366996</v>
      </c>
      <c r="F5">
        <v>-9.11622</v>
      </c>
      <c r="G5">
        <v>7.384516</v>
      </c>
    </row>
    <row r="6" spans="1:7" ht="12.75">
      <c r="A6" t="s">
        <v>14</v>
      </c>
      <c r="B6" s="49">
        <v>-12.38909</v>
      </c>
      <c r="C6" s="49">
        <v>-7.650342</v>
      </c>
      <c r="D6" s="49">
        <v>127.8056</v>
      </c>
      <c r="E6" s="49">
        <v>-68.50592</v>
      </c>
      <c r="F6" s="49">
        <v>-80.03342</v>
      </c>
      <c r="G6" s="49">
        <v>-0.008918289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1.848031</v>
      </c>
      <c r="C8" s="49">
        <v>0.7506598</v>
      </c>
      <c r="D8" s="49">
        <v>0.8019561</v>
      </c>
      <c r="E8" s="49">
        <v>2.298824</v>
      </c>
      <c r="F8" s="49">
        <v>0.8864773</v>
      </c>
      <c r="G8" s="49">
        <v>1.312472</v>
      </c>
    </row>
    <row r="9" spans="1:7" ht="12.75">
      <c r="A9" t="s">
        <v>17</v>
      </c>
      <c r="B9" s="49">
        <v>0.3722706</v>
      </c>
      <c r="C9" s="49">
        <v>-0.4109805</v>
      </c>
      <c r="D9" s="49">
        <v>0.2056477</v>
      </c>
      <c r="E9" s="49">
        <v>-0.2207312</v>
      </c>
      <c r="F9" s="49">
        <v>-2.549305</v>
      </c>
      <c r="G9" s="49">
        <v>-0.3882783</v>
      </c>
    </row>
    <row r="10" spans="1:7" ht="12.75">
      <c r="A10" t="s">
        <v>18</v>
      </c>
      <c r="B10" s="49">
        <v>-1.057077</v>
      </c>
      <c r="C10" s="49">
        <v>-0.2944779</v>
      </c>
      <c r="D10" s="49">
        <v>-0.7219132</v>
      </c>
      <c r="E10" s="49">
        <v>-0.8099685</v>
      </c>
      <c r="F10" s="49">
        <v>-1.143042</v>
      </c>
      <c r="G10" s="49">
        <v>-0.7447651</v>
      </c>
    </row>
    <row r="11" spans="1:7" ht="12.75">
      <c r="A11" t="s">
        <v>19</v>
      </c>
      <c r="B11" s="49">
        <v>1.569234</v>
      </c>
      <c r="C11" s="49">
        <v>0.1311666</v>
      </c>
      <c r="D11" s="49">
        <v>-0.4520235</v>
      </c>
      <c r="E11" s="49">
        <v>-0.5947238</v>
      </c>
      <c r="F11" s="49">
        <v>12.64814</v>
      </c>
      <c r="G11" s="49">
        <v>1.691354</v>
      </c>
    </row>
    <row r="12" spans="1:7" ht="12.75">
      <c r="A12" t="s">
        <v>20</v>
      </c>
      <c r="B12" s="49">
        <v>-0.2523635</v>
      </c>
      <c r="C12" s="49">
        <v>-0.1040234</v>
      </c>
      <c r="D12" s="49">
        <v>-0.1942793</v>
      </c>
      <c r="E12" s="49">
        <v>-0.1591795</v>
      </c>
      <c r="F12" s="49">
        <v>0.3179184</v>
      </c>
      <c r="G12" s="49">
        <v>-0.1042567</v>
      </c>
    </row>
    <row r="13" spans="1:7" ht="12.75">
      <c r="A13" t="s">
        <v>21</v>
      </c>
      <c r="B13" s="49">
        <v>0.03713563</v>
      </c>
      <c r="C13" s="49">
        <v>-0.07133626</v>
      </c>
      <c r="D13" s="49">
        <v>-0.0626546</v>
      </c>
      <c r="E13" s="49">
        <v>0.07723525</v>
      </c>
      <c r="F13" s="49">
        <v>-0.05480291</v>
      </c>
      <c r="G13" s="49">
        <v>-0.01556194</v>
      </c>
    </row>
    <row r="14" spans="1:7" ht="12.75">
      <c r="A14" t="s">
        <v>22</v>
      </c>
      <c r="B14" s="49">
        <v>-0.001631592</v>
      </c>
      <c r="C14" s="49">
        <v>-0.01797956</v>
      </c>
      <c r="D14" s="49">
        <v>-0.02658288</v>
      </c>
      <c r="E14" s="49">
        <v>0.006266155</v>
      </c>
      <c r="F14" s="49">
        <v>0.03012319</v>
      </c>
      <c r="G14" s="49">
        <v>-0.005455536</v>
      </c>
    </row>
    <row r="15" spans="1:7" ht="12.75">
      <c r="A15" t="s">
        <v>23</v>
      </c>
      <c r="B15" s="49">
        <v>-0.2300921</v>
      </c>
      <c r="C15" s="49">
        <v>0.1241423</v>
      </c>
      <c r="D15" s="49">
        <v>0.1760693</v>
      </c>
      <c r="E15" s="49">
        <v>0.1057999</v>
      </c>
      <c r="F15" s="49">
        <v>-0.2501686</v>
      </c>
      <c r="G15" s="49">
        <v>0.03120273</v>
      </c>
    </row>
    <row r="16" spans="1:7" ht="12.75">
      <c r="A16" t="s">
        <v>24</v>
      </c>
      <c r="B16" s="49">
        <v>-0.007142369</v>
      </c>
      <c r="C16" s="49">
        <v>0.01173881</v>
      </c>
      <c r="D16" s="49">
        <v>-0.03347371</v>
      </c>
      <c r="E16" s="49">
        <v>-0.08333619</v>
      </c>
      <c r="F16" s="49">
        <v>0.02303697</v>
      </c>
      <c r="G16" s="49">
        <v>-0.0232654</v>
      </c>
    </row>
    <row r="17" spans="1:7" ht="12.75">
      <c r="A17" t="s">
        <v>25</v>
      </c>
      <c r="B17" s="49">
        <v>-0.05502573</v>
      </c>
      <c r="C17" s="49">
        <v>-0.05468325</v>
      </c>
      <c r="D17" s="49">
        <v>-0.04388404</v>
      </c>
      <c r="E17" s="49">
        <v>-0.04230789</v>
      </c>
      <c r="F17" s="49">
        <v>-0.04668974</v>
      </c>
      <c r="G17" s="49">
        <v>-0.04807804</v>
      </c>
    </row>
    <row r="18" spans="1:7" ht="12.75">
      <c r="A18" t="s">
        <v>26</v>
      </c>
      <c r="B18" s="49">
        <v>0.02940417</v>
      </c>
      <c r="C18" s="49">
        <v>0.01972684</v>
      </c>
      <c r="D18" s="49">
        <v>-0.003884683</v>
      </c>
      <c r="E18" s="49">
        <v>0.0617561</v>
      </c>
      <c r="F18" s="49">
        <v>0.01219585</v>
      </c>
      <c r="G18" s="49">
        <v>0.02457584</v>
      </c>
    </row>
    <row r="19" spans="1:7" ht="12.75">
      <c r="A19" t="s">
        <v>27</v>
      </c>
      <c r="B19" s="49">
        <v>-0.2410664</v>
      </c>
      <c r="C19" s="49">
        <v>-0.2305496</v>
      </c>
      <c r="D19" s="49">
        <v>-0.2289728</v>
      </c>
      <c r="E19" s="49">
        <v>-0.2188618</v>
      </c>
      <c r="F19" s="49">
        <v>-0.1798951</v>
      </c>
      <c r="G19" s="49">
        <v>-0.2221285</v>
      </c>
    </row>
    <row r="20" spans="1:7" ht="12.75">
      <c r="A20" t="s">
        <v>28</v>
      </c>
      <c r="B20" s="49">
        <v>-0.005838454</v>
      </c>
      <c r="C20" s="49">
        <v>0.00263936</v>
      </c>
      <c r="D20" s="49">
        <v>0.003620629</v>
      </c>
      <c r="E20" s="49">
        <v>0.001385261</v>
      </c>
      <c r="F20" s="49">
        <v>-0.004207936</v>
      </c>
      <c r="G20" s="49">
        <v>0.0004359843</v>
      </c>
    </row>
    <row r="21" spans="1:7" ht="12.75">
      <c r="A21" t="s">
        <v>29</v>
      </c>
      <c r="B21" s="49">
        <v>-90.02407</v>
      </c>
      <c r="C21" s="49">
        <v>55.09178</v>
      </c>
      <c r="D21" s="49">
        <v>12.58252</v>
      </c>
      <c r="E21" s="49">
        <v>-19.85758</v>
      </c>
      <c r="F21" s="49">
        <v>11.26035</v>
      </c>
      <c r="G21" s="49">
        <v>0.00648767</v>
      </c>
    </row>
    <row r="22" spans="1:7" ht="12.75">
      <c r="A22" t="s">
        <v>30</v>
      </c>
      <c r="B22" s="49">
        <v>132.3079</v>
      </c>
      <c r="C22" s="49">
        <v>77.79014</v>
      </c>
      <c r="D22" s="49">
        <v>32.25634</v>
      </c>
      <c r="E22" s="49">
        <v>-87.34213</v>
      </c>
      <c r="F22" s="49">
        <v>-182.3446</v>
      </c>
      <c r="G22" s="49">
        <v>0</v>
      </c>
    </row>
    <row r="23" spans="1:7" ht="12.75">
      <c r="A23" t="s">
        <v>31</v>
      </c>
      <c r="B23" s="49">
        <v>1.909463</v>
      </c>
      <c r="C23" s="49">
        <v>3.458433</v>
      </c>
      <c r="D23" s="49">
        <v>1.758265</v>
      </c>
      <c r="E23" s="49">
        <v>0.9229734</v>
      </c>
      <c r="F23" s="49">
        <v>7.219608</v>
      </c>
      <c r="G23" s="49">
        <v>2.715862</v>
      </c>
    </row>
    <row r="24" spans="1:7" ht="12.75">
      <c r="A24" t="s">
        <v>32</v>
      </c>
      <c r="B24" s="49">
        <v>-0.1246755</v>
      </c>
      <c r="C24" s="49">
        <v>1.761071</v>
      </c>
      <c r="D24" s="49">
        <v>2.275289</v>
      </c>
      <c r="E24" s="49">
        <v>3.380152</v>
      </c>
      <c r="F24" s="49">
        <v>2.659127</v>
      </c>
      <c r="G24" s="49">
        <v>2.121889</v>
      </c>
    </row>
    <row r="25" spans="1:7" ht="12.75">
      <c r="A25" t="s">
        <v>33</v>
      </c>
      <c r="B25" s="49">
        <v>-0.7529769</v>
      </c>
      <c r="C25" s="49">
        <v>-0.2970746</v>
      </c>
      <c r="D25" s="49">
        <v>-0.2401192</v>
      </c>
      <c r="E25" s="49">
        <v>-0.1402997</v>
      </c>
      <c r="F25" s="49">
        <v>-1.050683</v>
      </c>
      <c r="G25" s="49">
        <v>-0.4118299</v>
      </c>
    </row>
    <row r="26" spans="1:7" ht="12.75">
      <c r="A26" t="s">
        <v>34</v>
      </c>
      <c r="B26" s="49">
        <v>1.107061</v>
      </c>
      <c r="C26" s="49">
        <v>0.5249158</v>
      </c>
      <c r="D26" s="49">
        <v>0.4554382</v>
      </c>
      <c r="E26" s="49">
        <v>0.2182434</v>
      </c>
      <c r="F26" s="49">
        <v>0.5310872</v>
      </c>
      <c r="G26" s="49">
        <v>0.5191388</v>
      </c>
    </row>
    <row r="27" spans="1:7" ht="12.75">
      <c r="A27" t="s">
        <v>35</v>
      </c>
      <c r="B27" s="49">
        <v>-0.1096333</v>
      </c>
      <c r="C27" s="49">
        <v>0.3982451</v>
      </c>
      <c r="D27" s="49">
        <v>-0.05101072</v>
      </c>
      <c r="E27" s="49">
        <v>-0.1388434</v>
      </c>
      <c r="F27" s="49">
        <v>-0.3525165</v>
      </c>
      <c r="G27" s="49">
        <v>-0.01262422</v>
      </c>
    </row>
    <row r="28" spans="1:7" ht="12.75">
      <c r="A28" t="s">
        <v>36</v>
      </c>
      <c r="B28" s="49">
        <v>0.2376628</v>
      </c>
      <c r="C28" s="49">
        <v>0.3634202</v>
      </c>
      <c r="D28" s="49">
        <v>0.3003241</v>
      </c>
      <c r="E28" s="49">
        <v>0.5328923</v>
      </c>
      <c r="F28" s="49">
        <v>0.3142341</v>
      </c>
      <c r="G28" s="49">
        <v>0.3643039</v>
      </c>
    </row>
    <row r="29" spans="1:7" ht="12.75">
      <c r="A29" t="s">
        <v>37</v>
      </c>
      <c r="B29" s="49">
        <v>0.005006512</v>
      </c>
      <c r="C29" s="49">
        <v>-0.1819751</v>
      </c>
      <c r="D29" s="49">
        <v>-0.02535639</v>
      </c>
      <c r="E29" s="49">
        <v>-0.09674412</v>
      </c>
      <c r="F29" s="49">
        <v>-0.1065819</v>
      </c>
      <c r="G29" s="49">
        <v>-0.08668154</v>
      </c>
    </row>
    <row r="30" spans="1:7" ht="12.75">
      <c r="A30" t="s">
        <v>38</v>
      </c>
      <c r="B30" s="49">
        <v>0.214794</v>
      </c>
      <c r="C30" s="49">
        <v>0.142108</v>
      </c>
      <c r="D30" s="49">
        <v>0.1147242</v>
      </c>
      <c r="E30" s="49">
        <v>-0.0124659</v>
      </c>
      <c r="F30" s="49">
        <v>0.2415128</v>
      </c>
      <c r="G30" s="49">
        <v>0.1220421</v>
      </c>
    </row>
    <row r="31" spans="1:7" ht="12.75">
      <c r="A31" t="s">
        <v>39</v>
      </c>
      <c r="B31" s="49">
        <v>-0.01145881</v>
      </c>
      <c r="C31" s="49">
        <v>-0.04105649</v>
      </c>
      <c r="D31" s="49">
        <v>-0.02810186</v>
      </c>
      <c r="E31" s="49">
        <v>-0.0533797</v>
      </c>
      <c r="F31" s="49">
        <v>-0.03299937</v>
      </c>
      <c r="G31" s="49">
        <v>-0.03555015</v>
      </c>
    </row>
    <row r="32" spans="1:7" ht="12.75">
      <c r="A32" t="s">
        <v>40</v>
      </c>
      <c r="B32" s="49">
        <v>0.05460388</v>
      </c>
      <c r="C32" s="49">
        <v>0.06733376</v>
      </c>
      <c r="D32" s="49">
        <v>0.05513974</v>
      </c>
      <c r="E32" s="49">
        <v>0.06650498</v>
      </c>
      <c r="F32" s="49">
        <v>0.02663995</v>
      </c>
      <c r="G32" s="49">
        <v>0.05694562</v>
      </c>
    </row>
    <row r="33" spans="1:7" ht="12.75">
      <c r="A33" t="s">
        <v>41</v>
      </c>
      <c r="B33" s="49">
        <v>0.1454804</v>
      </c>
      <c r="C33" s="49">
        <v>0.1046594</v>
      </c>
      <c r="D33" s="49">
        <v>0.1183797</v>
      </c>
      <c r="E33" s="49">
        <v>0.1259059</v>
      </c>
      <c r="F33" s="49">
        <v>0.08482259</v>
      </c>
      <c r="G33" s="49">
        <v>0.1163286</v>
      </c>
    </row>
    <row r="34" spans="1:7" ht="12.75">
      <c r="A34" t="s">
        <v>42</v>
      </c>
      <c r="B34" s="49">
        <v>-0.01100163</v>
      </c>
      <c r="C34" s="49">
        <v>-0.0126998</v>
      </c>
      <c r="D34" s="49">
        <v>-0.001695668</v>
      </c>
      <c r="E34" s="49">
        <v>0.006005728</v>
      </c>
      <c r="F34" s="49">
        <v>-0.01683066</v>
      </c>
      <c r="G34" s="49">
        <v>-0.005806326</v>
      </c>
    </row>
    <row r="35" spans="1:7" ht="12.75">
      <c r="A35" t="s">
        <v>43</v>
      </c>
      <c r="B35" s="49">
        <v>-0.005304964</v>
      </c>
      <c r="C35" s="49">
        <v>-0.006346124</v>
      </c>
      <c r="D35" s="49">
        <v>-0.00316214</v>
      </c>
      <c r="E35" s="49">
        <v>-0.001809754</v>
      </c>
      <c r="F35" s="49">
        <v>0.002724047</v>
      </c>
      <c r="G35" s="49">
        <v>-0.003128618</v>
      </c>
    </row>
    <row r="36" spans="1:6" ht="12.75">
      <c r="A36" t="s">
        <v>44</v>
      </c>
      <c r="B36" s="49">
        <v>21.37146</v>
      </c>
      <c r="C36" s="49">
        <v>21.37451</v>
      </c>
      <c r="D36" s="49">
        <v>21.38977</v>
      </c>
      <c r="E36" s="49">
        <v>21.39587</v>
      </c>
      <c r="F36" s="49">
        <v>21.41113</v>
      </c>
    </row>
    <row r="37" spans="1:6" ht="12.75">
      <c r="A37" t="s">
        <v>45</v>
      </c>
      <c r="B37" s="49">
        <v>-0.2446493</v>
      </c>
      <c r="C37" s="49">
        <v>-0.1530965</v>
      </c>
      <c r="D37" s="49">
        <v>-0.1017253</v>
      </c>
      <c r="E37" s="49">
        <v>-0.06459554</v>
      </c>
      <c r="F37" s="49">
        <v>-0.03662109</v>
      </c>
    </row>
    <row r="38" spans="1:7" ht="12.75">
      <c r="A38" t="s">
        <v>56</v>
      </c>
      <c r="B38" s="49">
        <v>2.308227E-05</v>
      </c>
      <c r="C38" s="49">
        <v>1.227629E-05</v>
      </c>
      <c r="D38" s="49">
        <v>-0.0002173363</v>
      </c>
      <c r="E38" s="49">
        <v>0.0001161564</v>
      </c>
      <c r="F38" s="49">
        <v>0.0001363605</v>
      </c>
      <c r="G38" s="49">
        <v>0.0001901707</v>
      </c>
    </row>
    <row r="39" spans="1:7" ht="12.75">
      <c r="A39" t="s">
        <v>57</v>
      </c>
      <c r="B39" s="49">
        <v>0.0001527355</v>
      </c>
      <c r="C39" s="49">
        <v>-9.375153E-05</v>
      </c>
      <c r="D39" s="49">
        <v>-2.068923E-05</v>
      </c>
      <c r="E39" s="49">
        <v>3.477242E-05</v>
      </c>
      <c r="F39" s="49">
        <v>-1.665613E-05</v>
      </c>
      <c r="G39" s="49">
        <v>0.001088146</v>
      </c>
    </row>
    <row r="40" spans="2:7" ht="12.75">
      <c r="B40" t="s">
        <v>46</v>
      </c>
      <c r="C40">
        <v>-0.003777</v>
      </c>
      <c r="D40" t="s">
        <v>47</v>
      </c>
      <c r="E40">
        <v>3.114742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2.3082264622468354E-05</v>
      </c>
      <c r="C50">
        <f>-0.017/(C7*C7+C22*C22)*(C21*C22+C6*C7)</f>
        <v>1.2276286986885207E-05</v>
      </c>
      <c r="D50">
        <f>-0.017/(D7*D7+D22*D22)*(D21*D22+D6*D7)</f>
        <v>-0.00021733625590560296</v>
      </c>
      <c r="E50">
        <f>-0.017/(E7*E7+E22*E22)*(E21*E22+E6*E7)</f>
        <v>0.00011615635427422899</v>
      </c>
      <c r="F50">
        <f>-0.017/(F7*F7+F22*F22)*(F21*F22+F6*F7)</f>
        <v>0.00013636052961605455</v>
      </c>
      <c r="G50">
        <f>(B50*B$4+C50*C$4+D50*D$4+E50*E$4+F50*F$4)/SUM(B$4:F$4)</f>
        <v>8.379833185990413E-08</v>
      </c>
    </row>
    <row r="51" spans="1:7" ht="12.75">
      <c r="A51" t="s">
        <v>60</v>
      </c>
      <c r="B51">
        <f>-0.017/(B7*B7+B22*B22)*(B21*B7-B6*B22)</f>
        <v>0.00015273552240405568</v>
      </c>
      <c r="C51">
        <f>-0.017/(C7*C7+C22*C22)*(C21*C7-C6*C22)</f>
        <v>-9.375152340833903E-05</v>
      </c>
      <c r="D51">
        <f>-0.017/(D7*D7+D22*D22)*(D21*D7-D6*D22)</f>
        <v>-2.068923678351819E-05</v>
      </c>
      <c r="E51">
        <f>-0.017/(E7*E7+E22*E22)*(E21*E7-E6*E22)</f>
        <v>3.4772420339534574E-05</v>
      </c>
      <c r="F51">
        <f>-0.017/(F7*F7+F22*F22)*(F21*F7-F6*F22)</f>
        <v>-1.665613437713724E-05</v>
      </c>
      <c r="G51">
        <f>(B51*B$4+C51*C$4+D51*D$4+E51*E$4+F51*F$4)/SUM(B$4:F$4)</f>
        <v>6.70029930701204E-07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9999.97070751903</v>
      </c>
      <c r="C62">
        <f>C7+(2/0.017)*(C8*C50-C23*C51)</f>
        <v>10000.039229256176</v>
      </c>
      <c r="D62">
        <f>D7+(2/0.017)*(D8*D50-D23*D51)</f>
        <v>9999.983774473498</v>
      </c>
      <c r="E62">
        <f>E7+(2/0.017)*(E8*E50-E23*E51)</f>
        <v>10000.027638705404</v>
      </c>
      <c r="F62">
        <f>F7+(2/0.017)*(F8*F50-F23*F51)</f>
        <v>10000.028368385309</v>
      </c>
    </row>
    <row r="63" spans="1:6" ht="12.75">
      <c r="A63" t="s">
        <v>68</v>
      </c>
      <c r="B63">
        <f>B8+(3/0.017)*(B9*B50-B24*B51)</f>
        <v>1.8529078046100915</v>
      </c>
      <c r="C63">
        <f>C8+(3/0.017)*(C9*C50-C24*C51)</f>
        <v>0.7789052896205118</v>
      </c>
      <c r="D63">
        <f>D8+(3/0.017)*(D9*D50-D24*D51)</f>
        <v>0.8023759750091181</v>
      </c>
      <c r="E63">
        <f>E8+(3/0.017)*(E9*E50-E24*E51)</f>
        <v>2.273557753360807</v>
      </c>
      <c r="F63">
        <f>F8+(3/0.017)*(F9*F50-F24*F51)</f>
        <v>0.8329478052973561</v>
      </c>
    </row>
    <row r="64" spans="1:6" ht="12.75">
      <c r="A64" t="s">
        <v>69</v>
      </c>
      <c r="B64">
        <f>B9+(4/0.017)*(B10*B50-B25*B51)</f>
        <v>0.39358979744455563</v>
      </c>
      <c r="C64">
        <f>C9+(4/0.017)*(C10*C50-C25*C51)</f>
        <v>-0.4183843333006161</v>
      </c>
      <c r="D64">
        <f>D9+(4/0.017)*(D10*D50-D25*D51)</f>
        <v>0.2413959421157091</v>
      </c>
      <c r="E64">
        <f>E9+(4/0.017)*(E10*E50-E25*E51)</f>
        <v>-0.2417204771517777</v>
      </c>
      <c r="F64">
        <f>F9+(4/0.017)*(F10*F50-F25*F51)</f>
        <v>-2.59009703052451</v>
      </c>
    </row>
    <row r="65" spans="1:6" ht="12.75">
      <c r="A65" t="s">
        <v>70</v>
      </c>
      <c r="B65">
        <f>B10+(5/0.017)*(B11*B50-B26*B51)</f>
        <v>-1.0961552546251712</v>
      </c>
      <c r="C65">
        <f>C10+(5/0.017)*(C11*C50-C26*C51)</f>
        <v>-0.279530283901235</v>
      </c>
      <c r="D65">
        <f>D10+(5/0.017)*(D11*D50-D26*D51)</f>
        <v>-0.6902473871084102</v>
      </c>
      <c r="E65">
        <f>E10+(5/0.017)*(E11*E50-E26*E51)</f>
        <v>-0.8325184410733073</v>
      </c>
      <c r="F65">
        <f>F10+(5/0.017)*(F11*F50-F26*F51)</f>
        <v>-0.6331734915214171</v>
      </c>
    </row>
    <row r="66" spans="1:6" ht="12.75">
      <c r="A66" t="s">
        <v>71</v>
      </c>
      <c r="B66">
        <f>B11+(6/0.017)*(B12*B50-B27*B51)</f>
        <v>1.5730880393859983</v>
      </c>
      <c r="C66">
        <f>C11+(6/0.017)*(C12*C50-C27*C51)</f>
        <v>0.1438933283658193</v>
      </c>
      <c r="D66">
        <f>D11+(6/0.017)*(D12*D50-D27*D51)</f>
        <v>-0.4374934190126881</v>
      </c>
      <c r="E66">
        <f>E11+(6/0.017)*(E12*E50-E27*E51)</f>
        <v>-0.5995456079984792</v>
      </c>
      <c r="F66">
        <f>F11+(6/0.017)*(F12*F50-F27*F51)</f>
        <v>12.661368220895717</v>
      </c>
    </row>
    <row r="67" spans="1:6" ht="12.75">
      <c r="A67" t="s">
        <v>72</v>
      </c>
      <c r="B67">
        <f>B12+(7/0.017)*(B13*B50-B28*B51)</f>
        <v>-0.2669574201369412</v>
      </c>
      <c r="C67">
        <f>C12+(7/0.017)*(C13*C50-C28*C51)</f>
        <v>-0.09035468406416322</v>
      </c>
      <c r="D67">
        <f>D12+(7/0.017)*(D13*D50-D28*D51)</f>
        <v>-0.18611376187225168</v>
      </c>
      <c r="E67">
        <f>E12+(7/0.017)*(E13*E50-E28*E51)</f>
        <v>-0.1631153899958176</v>
      </c>
      <c r="F67">
        <f>F12+(7/0.017)*(F13*F50-F28*F51)</f>
        <v>0.316996447114332</v>
      </c>
    </row>
    <row r="68" spans="1:6" ht="12.75">
      <c r="A68" t="s">
        <v>73</v>
      </c>
      <c r="B68">
        <f>B13+(8/0.017)*(B14*B50-B29*B51)</f>
        <v>0.03675806149927432</v>
      </c>
      <c r="C68">
        <f>C13+(8/0.017)*(C14*C50-C29*C51)</f>
        <v>-0.07946857298157306</v>
      </c>
      <c r="D68">
        <f>D13+(8/0.017)*(D14*D50-D29*D51)</f>
        <v>-0.06018268505708109</v>
      </c>
      <c r="E68">
        <f>E13+(8/0.017)*(E14*E50-E29*E51)</f>
        <v>0.07916084102406382</v>
      </c>
      <c r="F68">
        <f>F13+(8/0.017)*(F14*F50-F29*F51)</f>
        <v>-0.053705323320680266</v>
      </c>
    </row>
    <row r="69" spans="1:6" ht="12.75">
      <c r="A69" t="s">
        <v>74</v>
      </c>
      <c r="B69">
        <f>B14+(9/0.017)*(B15*B50-B30*B51)</f>
        <v>-0.02181156169711563</v>
      </c>
      <c r="C69">
        <f>C14+(9/0.017)*(C15*C50-C30*C51)</f>
        <v>-0.010119464005016577</v>
      </c>
      <c r="D69">
        <f>D14+(9/0.017)*(D15*D50-D30*D51)</f>
        <v>-0.045584890395875655</v>
      </c>
      <c r="E69">
        <f>E14+(9/0.017)*(E15*E50-E30*E51)</f>
        <v>0.01300175509597632</v>
      </c>
      <c r="F69">
        <f>F14+(9/0.017)*(F15*F50-F30*F51)</f>
        <v>0.014192950103036821</v>
      </c>
    </row>
    <row r="70" spans="1:6" ht="12.75">
      <c r="A70" t="s">
        <v>75</v>
      </c>
      <c r="B70">
        <f>B15+(10/0.017)*(B16*B50-B31*B51)</f>
        <v>-0.22915956748224145</v>
      </c>
      <c r="C70">
        <f>C15+(10/0.017)*(C16*C50-C31*C51)</f>
        <v>0.12196288853949722</v>
      </c>
      <c r="D70">
        <f>D15+(10/0.017)*(D16*D50-D31*D51)</f>
        <v>0.18000673809827805</v>
      </c>
      <c r="E70">
        <f>E15+(10/0.017)*(E16*E50-E31*E51)</f>
        <v>0.101197613739114</v>
      </c>
      <c r="F70">
        <f>F15+(10/0.017)*(F16*F50-F31*F51)</f>
        <v>-0.24864407559478338</v>
      </c>
    </row>
    <row r="71" spans="1:6" ht="12.75">
      <c r="A71" t="s">
        <v>76</v>
      </c>
      <c r="B71">
        <f>B16+(11/0.017)*(B17*B50-B32*B51)</f>
        <v>-0.013360649975171852</v>
      </c>
      <c r="C71">
        <f>C16+(11/0.017)*(C17*C50-C32*C51)</f>
        <v>0.015389085786517343</v>
      </c>
      <c r="D71">
        <f>D16+(11/0.017)*(D17*D50-D32*D51)</f>
        <v>-0.026564162180518422</v>
      </c>
      <c r="E71">
        <f>E16+(11/0.017)*(E17*E50-E32*E51)</f>
        <v>-0.0880123995979613</v>
      </c>
      <c r="F71">
        <f>F16+(11/0.017)*(F17*F50-F32*F51)</f>
        <v>0.019204492943682802</v>
      </c>
    </row>
    <row r="72" spans="1:6" ht="12.75">
      <c r="A72" t="s">
        <v>77</v>
      </c>
      <c r="B72">
        <f>B17+(12/0.017)*(B18*B50-B33*B51)</f>
        <v>-0.07023136063101666</v>
      </c>
      <c r="C72">
        <f>C17+(12/0.017)*(C18*C50-C33*C51)</f>
        <v>-0.04758620256127971</v>
      </c>
      <c r="D72">
        <f>D17+(12/0.017)*(D18*D50-D33*D51)</f>
        <v>-0.04155923898663859</v>
      </c>
      <c r="E72">
        <f>E17+(12/0.017)*(E18*E50-E33*E51)</f>
        <v>-0.04033472961023484</v>
      </c>
      <c r="F72">
        <f>F17+(12/0.017)*(F18*F50-F33*F51)</f>
        <v>-0.044518552454794275</v>
      </c>
    </row>
    <row r="73" spans="1:6" ht="12.75">
      <c r="A73" t="s">
        <v>78</v>
      </c>
      <c r="B73">
        <f>B18+(13/0.017)*(B19*B50-B34*B51)</f>
        <v>0.026434038029204954</v>
      </c>
      <c r="C73">
        <f>C18+(13/0.017)*(C19*C50-C34*C51)</f>
        <v>0.01665201985489373</v>
      </c>
      <c r="D73">
        <f>D18+(13/0.017)*(D19*D50-D34*D51)</f>
        <v>0.03414338269017851</v>
      </c>
      <c r="E73">
        <f>E18+(13/0.017)*(E19*E50-E34*E51)</f>
        <v>0.042155906341609845</v>
      </c>
      <c r="F73">
        <f>F18+(13/0.017)*(F19*F50-F34*F51)</f>
        <v>-0.00677721017631394</v>
      </c>
    </row>
    <row r="74" spans="1:6" ht="12.75">
      <c r="A74" t="s">
        <v>79</v>
      </c>
      <c r="B74">
        <f>B19+(14/0.017)*(B20*B50-B35*B51)</f>
        <v>-0.24051011271133832</v>
      </c>
      <c r="C74">
        <f>C19+(14/0.017)*(C20*C50-C35*C51)</f>
        <v>-0.23101288244275478</v>
      </c>
      <c r="D74">
        <f>D19+(14/0.017)*(D20*D50-D35*D51)</f>
        <v>-0.22967470747042368</v>
      </c>
      <c r="E74">
        <f>E19+(14/0.017)*(E20*E50-E35*E51)</f>
        <v>-0.21867746414588918</v>
      </c>
      <c r="F74">
        <f>F19+(14/0.017)*(F20*F50-F35*F51)</f>
        <v>-0.18033027294360962</v>
      </c>
    </row>
    <row r="75" spans="1:6" ht="12.75">
      <c r="A75" t="s">
        <v>80</v>
      </c>
      <c r="B75" s="49">
        <f>B20</f>
        <v>-0.005838454</v>
      </c>
      <c r="C75" s="49">
        <f>C20</f>
        <v>0.00263936</v>
      </c>
      <c r="D75" s="49">
        <f>D20</f>
        <v>0.003620629</v>
      </c>
      <c r="E75" s="49">
        <f>E20</f>
        <v>0.001385261</v>
      </c>
      <c r="F75" s="49">
        <f>F20</f>
        <v>-0.004207936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132.34629231887726</v>
      </c>
      <c r="C82">
        <f>C22+(2/0.017)*(C8*C51+C23*C50)</f>
        <v>77.78685543720252</v>
      </c>
      <c r="D82">
        <f>D22+(2/0.017)*(D8*D51+D23*D50)</f>
        <v>32.209430989219676</v>
      </c>
      <c r="E82">
        <f>E22+(2/0.017)*(E8*E51+E23*E50)</f>
        <v>-87.32011295298227</v>
      </c>
      <c r="F82">
        <f>F22+(2/0.017)*(F8*F51+F23*F50)</f>
        <v>-182.230517142886</v>
      </c>
    </row>
    <row r="83" spans="1:6" ht="12.75">
      <c r="A83" t="s">
        <v>83</v>
      </c>
      <c r="B83">
        <f>B23+(3/0.017)*(B9*B51+B24*B50)</f>
        <v>1.9189890855912468</v>
      </c>
      <c r="C83">
        <f>C23+(3/0.017)*(C9*C51+C24*C50)</f>
        <v>3.4690476107587767</v>
      </c>
      <c r="D83">
        <f>D23+(3/0.017)*(D9*D51+D24*D50)</f>
        <v>1.6702489730019137</v>
      </c>
      <c r="E83">
        <f>E23+(3/0.017)*(E9*E51+E24*E50)</f>
        <v>0.9909058897313461</v>
      </c>
      <c r="F83">
        <f>F23+(3/0.017)*(F9*F51+F24*F50)</f>
        <v>7.291089446944351</v>
      </c>
    </row>
    <row r="84" spans="1:6" ht="12.75">
      <c r="A84" t="s">
        <v>84</v>
      </c>
      <c r="B84">
        <f>B24+(4/0.017)*(B10*B51+B25*B50)</f>
        <v>-0.16675399879452185</v>
      </c>
      <c r="C84">
        <f>C24+(4/0.017)*(C10*C51+C25*C50)</f>
        <v>1.7667088302797587</v>
      </c>
      <c r="D84">
        <f>D24+(4/0.017)*(D10*D51+D25*D50)</f>
        <v>2.2910825155367047</v>
      </c>
      <c r="E84">
        <f>E24+(4/0.017)*(E10*E51+E25*E50)</f>
        <v>3.3696905254584584</v>
      </c>
      <c r="F84">
        <f>F24+(4/0.017)*(F10*F51+F25*F50)</f>
        <v>2.629895699014618</v>
      </c>
    </row>
    <row r="85" spans="1:6" ht="12.75">
      <c r="A85" t="s">
        <v>85</v>
      </c>
      <c r="B85">
        <f>B25+(5/0.017)*(B11*B51+B26*B50)</f>
        <v>-0.6749677089060528</v>
      </c>
      <c r="C85">
        <f>C25+(5/0.017)*(C11*C51+C26*C50)</f>
        <v>-0.2987960857545711</v>
      </c>
      <c r="D85">
        <f>D25+(5/0.017)*(D11*D51+D26*D50)</f>
        <v>-0.26648132116505074</v>
      </c>
      <c r="E85">
        <f>E25+(5/0.017)*(E11*E51+E26*E50)</f>
        <v>-0.1389260612562097</v>
      </c>
      <c r="F85">
        <f>F25+(5/0.017)*(F11*F51+F26*F50)</f>
        <v>-1.0913447022342757</v>
      </c>
    </row>
    <row r="86" spans="1:6" ht="12.75">
      <c r="A86" t="s">
        <v>86</v>
      </c>
      <c r="B86">
        <f>B26+(6/0.017)*(B12*B51+B27*B50)</f>
        <v>1.092563780288147</v>
      </c>
      <c r="C86">
        <f>C26+(6/0.017)*(C12*C51+C27*C50)</f>
        <v>0.5300833258913539</v>
      </c>
      <c r="D86">
        <f>D26+(6/0.017)*(D12*D51+D27*D50)</f>
        <v>0.4607697185890654</v>
      </c>
      <c r="E86">
        <f>E26+(6/0.017)*(E12*E51+E27*E50)</f>
        <v>0.2105977765967734</v>
      </c>
      <c r="F86">
        <f>F26+(6/0.017)*(F12*F51+F27*F50)</f>
        <v>0.5122526253306721</v>
      </c>
    </row>
    <row r="87" spans="1:6" ht="12.75">
      <c r="A87" t="s">
        <v>87</v>
      </c>
      <c r="B87">
        <f>B27+(7/0.017)*(B13*B51+B28*B50)</f>
        <v>-0.1050389424459651</v>
      </c>
      <c r="C87">
        <f>C27+(7/0.017)*(C13*C51+C28*C50)</f>
        <v>0.40283600212052895</v>
      </c>
      <c r="D87">
        <f>D27+(7/0.017)*(D13*D51+D28*D50)</f>
        <v>-0.07735338336357075</v>
      </c>
      <c r="E87">
        <f>E27+(7/0.017)*(E13*E51+E28*E50)</f>
        <v>-0.11224978920189034</v>
      </c>
      <c r="F87">
        <f>F27+(7/0.017)*(F13*F51+F28*F50)</f>
        <v>-0.33449688055714727</v>
      </c>
    </row>
    <row r="88" spans="1:6" ht="12.75">
      <c r="A88" t="s">
        <v>88</v>
      </c>
      <c r="B88">
        <f>B28+(8/0.017)*(B14*B51+B29*B50)</f>
        <v>0.23759991038981143</v>
      </c>
      <c r="C88">
        <f>C28+(8/0.017)*(C14*C51+C29*C50)</f>
        <v>0.36316214474736214</v>
      </c>
      <c r="D88">
        <f>D28+(8/0.017)*(D14*D51+D29*D50)</f>
        <v>0.30317626111274826</v>
      </c>
      <c r="E88">
        <f>E28+(8/0.017)*(E14*E51+E29*E50)</f>
        <v>0.5277066271053666</v>
      </c>
      <c r="F88">
        <f>F28+(8/0.017)*(F14*F51+F29*F50)</f>
        <v>0.307158664596709</v>
      </c>
    </row>
    <row r="89" spans="1:6" ht="12.75">
      <c r="A89" t="s">
        <v>89</v>
      </c>
      <c r="B89">
        <f>B29+(9/0.017)*(B15*B51+B30*B50)</f>
        <v>-0.010973943666179396</v>
      </c>
      <c r="C89">
        <f>C29+(9/0.017)*(C15*C51+C30*C50)</f>
        <v>-0.18721308472820852</v>
      </c>
      <c r="D89">
        <f>D29+(9/0.017)*(D15*D51+D30*D50)</f>
        <v>-0.04048510810293911</v>
      </c>
      <c r="E89">
        <f>E29+(9/0.017)*(E15*E51+E30*E50)</f>
        <v>-0.09556304200697632</v>
      </c>
      <c r="F89">
        <f>F29+(9/0.017)*(F15*F51+F30*F50)</f>
        <v>-0.08694090610468418</v>
      </c>
    </row>
    <row r="90" spans="1:6" ht="12.75">
      <c r="A90" t="s">
        <v>90</v>
      </c>
      <c r="B90">
        <f>B30+(10/0.017)*(B16*B51+B31*B50)</f>
        <v>0.21399671250288466</v>
      </c>
      <c r="C90">
        <f>C30+(10/0.017)*(C16*C51+C31*C50)</f>
        <v>0.14116414554446163</v>
      </c>
      <c r="D90">
        <f>D30+(10/0.017)*(D16*D51+D31*D50)</f>
        <v>0.11872425796976249</v>
      </c>
      <c r="E90">
        <f>E30+(10/0.017)*(E16*E51+E31*E50)</f>
        <v>-0.017817777866133755</v>
      </c>
      <c r="F90">
        <f>F30+(10/0.017)*(F16*F51+F31*F50)</f>
        <v>0.23864014209520104</v>
      </c>
    </row>
    <row r="91" spans="1:6" ht="12.75">
      <c r="A91" t="s">
        <v>91</v>
      </c>
      <c r="B91">
        <f>B31+(11/0.017)*(B17*B51+B32*B50)</f>
        <v>-0.016081399794473594</v>
      </c>
      <c r="C91">
        <f>C31+(11/0.017)*(C17*C51+C32*C50)</f>
        <v>-0.03720438928853317</v>
      </c>
      <c r="D91">
        <f>D31+(11/0.017)*(D17*D51+D32*D50)</f>
        <v>-0.035268642990290665</v>
      </c>
      <c r="E91">
        <f>E31+(11/0.017)*(E17*E51+E32*E50)</f>
        <v>-0.0493331052285683</v>
      </c>
      <c r="F91">
        <f>F31+(11/0.017)*(F17*F51+F32*F50)</f>
        <v>-0.030145641116552532</v>
      </c>
    </row>
    <row r="92" spans="1:6" ht="12.75">
      <c r="A92" t="s">
        <v>92</v>
      </c>
      <c r="B92">
        <f>B32+(12/0.017)*(B18*B51+B33*B50)</f>
        <v>0.06014440589834603</v>
      </c>
      <c r="C92">
        <f>C32+(12/0.017)*(C18*C51+C33*C50)</f>
        <v>0.06693522413758306</v>
      </c>
      <c r="D92">
        <f>D32+(12/0.017)*(D18*D51+D33*D50)</f>
        <v>0.03703538966107346</v>
      </c>
      <c r="E92">
        <f>E32+(12/0.017)*(E18*E51+E33*E50)</f>
        <v>0.07834416545412658</v>
      </c>
      <c r="F92">
        <f>F32+(12/0.017)*(F18*F51+F33*F50)</f>
        <v>0.03466111535013791</v>
      </c>
    </row>
    <row r="93" spans="1:6" ht="12.75">
      <c r="A93" t="s">
        <v>93</v>
      </c>
      <c r="B93">
        <f>B33+(13/0.017)*(B19*B51+B34*B50)</f>
        <v>0.11713019494417379</v>
      </c>
      <c r="C93">
        <f>C33+(13/0.017)*(C19*C51+C34*C50)</f>
        <v>0.12106881810659958</v>
      </c>
      <c r="D93">
        <f>D33+(13/0.017)*(D19*D51+D34*D50)</f>
        <v>0.12228413729043137</v>
      </c>
      <c r="E93">
        <f>E33+(13/0.017)*(E19*E51+E34*E50)</f>
        <v>0.12061967861905185</v>
      </c>
      <c r="F93">
        <f>F33+(13/0.017)*(F19*F51+F34*F50)</f>
        <v>0.08535889295435356</v>
      </c>
    </row>
    <row r="94" spans="1:6" ht="12.75">
      <c r="A94" t="s">
        <v>94</v>
      </c>
      <c r="B94">
        <f>B34+(14/0.017)*(B20*B51+B35*B50)</f>
        <v>-0.011836845215538707</v>
      </c>
      <c r="C94">
        <f>C34+(14/0.017)*(C20*C51+C35*C50)</f>
        <v>-0.012967736002601149</v>
      </c>
      <c r="D94">
        <f>D34+(14/0.017)*(D20*D51+D35*D50)</f>
        <v>-0.0011913883149480596</v>
      </c>
      <c r="E94">
        <f>E34+(14/0.017)*(E20*E51+E35*E50)</f>
        <v>0.005872278724351921</v>
      </c>
      <c r="F94">
        <f>F34+(14/0.017)*(F20*F51+F35*F50)</f>
        <v>-0.016467038461929658</v>
      </c>
    </row>
    <row r="95" spans="1:6" ht="12.75">
      <c r="A95" t="s">
        <v>95</v>
      </c>
      <c r="B95" s="49">
        <f>B35</f>
        <v>-0.005304964</v>
      </c>
      <c r="C95" s="49">
        <f>C35</f>
        <v>-0.006346124</v>
      </c>
      <c r="D95" s="49">
        <f>D35</f>
        <v>-0.00316214</v>
      </c>
      <c r="E95" s="49">
        <f>E35</f>
        <v>-0.001809754</v>
      </c>
      <c r="F95" s="49">
        <f>F35</f>
        <v>0.002724047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1.852913232252651</v>
      </c>
      <c r="C103">
        <f>C63*10000/C62</f>
        <v>0.7789022340449843</v>
      </c>
      <c r="D103">
        <f>D63*10000/D62</f>
        <v>0.8023772769084951</v>
      </c>
      <c r="E103">
        <f>E63*10000/E62</f>
        <v>2.2735514695588783</v>
      </c>
      <c r="F103">
        <f>F63*10000/F62</f>
        <v>0.8329454423656312</v>
      </c>
      <c r="G103">
        <f>AVERAGE(C103:E103)</f>
        <v>1.284943660170786</v>
      </c>
      <c r="H103">
        <f>STDEV(C103:E103)</f>
        <v>0.8562399313257372</v>
      </c>
      <c r="I103">
        <f>(B103*B4+C103*C4+D103*D4+E103*E4+F103*F4)/SUM(B4:F4)</f>
        <v>1.3067696642700624</v>
      </c>
      <c r="K103">
        <f>(LN(H103)+LN(H123))/2-LN(K114*K115^3)</f>
        <v>-3.8325229099545512</v>
      </c>
    </row>
    <row r="104" spans="1:11" ht="12.75">
      <c r="A104" t="s">
        <v>69</v>
      </c>
      <c r="B104">
        <f>B64*10000/B62</f>
        <v>0.393590950370098</v>
      </c>
      <c r="C104">
        <f>C64*10000/C62</f>
        <v>-0.41838269201643563</v>
      </c>
      <c r="D104">
        <f>D64*10000/D62</f>
        <v>0.24139633379397027</v>
      </c>
      <c r="E104">
        <f>E64*10000/E62</f>
        <v>-0.24171980906951837</v>
      </c>
      <c r="F104">
        <f>F64*10000/F62</f>
        <v>-2.5900896828582995</v>
      </c>
      <c r="G104">
        <f>AVERAGE(C104:E104)</f>
        <v>-0.13956872243066124</v>
      </c>
      <c r="H104">
        <f>STDEV(C104:E104)</f>
        <v>0.3415453470638365</v>
      </c>
      <c r="I104">
        <f>(B104*B4+C104*C4+D104*D4+E104*E4+F104*F4)/SUM(B4:F4)</f>
        <v>-0.3889494901021647</v>
      </c>
      <c r="K104">
        <f>(LN(H104)+LN(H124))/2-LN(K114*K115^4)</f>
        <v>-3.9252488086912045</v>
      </c>
    </row>
    <row r="105" spans="1:11" ht="12.75">
      <c r="A105" t="s">
        <v>70</v>
      </c>
      <c r="B105">
        <f>B65*10000/B62</f>
        <v>-1.0961584655452703</v>
      </c>
      <c r="C105">
        <f>C65*10000/C62</f>
        <v>-0.2795291873290252</v>
      </c>
      <c r="D105">
        <f>D65*10000/D62</f>
        <v>-0.6902485070729547</v>
      </c>
      <c r="E105">
        <f>E65*10000/E62</f>
        <v>-0.8325161401064732</v>
      </c>
      <c r="F105">
        <f>F65*10000/F62</f>
        <v>-0.6331716953155552</v>
      </c>
      <c r="G105">
        <f>AVERAGE(C105:E105)</f>
        <v>-0.6007646115028177</v>
      </c>
      <c r="H105">
        <f>STDEV(C105:E105)</f>
        <v>0.287148338251029</v>
      </c>
      <c r="I105">
        <f>(B105*B4+C105*C4+D105*D4+E105*E4+F105*F4)/SUM(B4:F4)</f>
        <v>-0.6766699054143754</v>
      </c>
      <c r="K105">
        <f>(LN(H105)+LN(H125))/2-LN(K114*K115^5)</f>
        <v>-4.555121882559801</v>
      </c>
    </row>
    <row r="106" spans="1:11" ht="12.75">
      <c r="A106" t="s">
        <v>71</v>
      </c>
      <c r="B106">
        <f>B66*10000/B62</f>
        <v>1.5730926473646418</v>
      </c>
      <c r="C106">
        <f>C66*10000/C62</f>
        <v>0.14389276388520966</v>
      </c>
      <c r="D106">
        <f>D66*10000/D62</f>
        <v>-0.4374941288699463</v>
      </c>
      <c r="E106">
        <f>E66*10000/E62</f>
        <v>-0.5995439509366156</v>
      </c>
      <c r="F106">
        <f>F66*10000/F62</f>
        <v>12.661332302740387</v>
      </c>
      <c r="G106">
        <f>AVERAGE(C106:E106)</f>
        <v>-0.2977151053071174</v>
      </c>
      <c r="H106">
        <f>STDEV(C106:E106)</f>
        <v>0.39093243509256226</v>
      </c>
      <c r="I106">
        <f>(B106*B4+C106*C4+D106*D4+E106*E4+F106*F4)/SUM(B4:F4)</f>
        <v>1.6989316203670872</v>
      </c>
      <c r="K106">
        <f>(LN(H106)+LN(H126))/2-LN(K114*K115^6)</f>
        <v>-3.465945611912738</v>
      </c>
    </row>
    <row r="107" spans="1:11" ht="12.75">
      <c r="A107" t="s">
        <v>72</v>
      </c>
      <c r="B107">
        <f>B67*10000/B62</f>
        <v>-0.2669582021237467</v>
      </c>
      <c r="C107">
        <f>C67*10000/C62</f>
        <v>-0.09035432961084894</v>
      </c>
      <c r="D107">
        <f>D67*10000/D62</f>
        <v>-0.1861140638521192</v>
      </c>
      <c r="E107">
        <f>E67*10000/E62</f>
        <v>-0.16311493916724254</v>
      </c>
      <c r="F107">
        <f>F67*10000/F62</f>
        <v>0.3169955478491478</v>
      </c>
      <c r="G107">
        <f>AVERAGE(C107:E107)</f>
        <v>-0.14652777754340354</v>
      </c>
      <c r="H107">
        <f>STDEV(C107:E107)</f>
        <v>0.04998831987115788</v>
      </c>
      <c r="I107">
        <f>(B107*B4+C107*C4+D107*D4+E107*E4+F107*F4)/SUM(B4:F4)</f>
        <v>-0.10218407231933026</v>
      </c>
      <c r="K107">
        <f>(LN(H107)+LN(H127))/2-LN(K114*K115^7)</f>
        <v>-3.6339580638548474</v>
      </c>
    </row>
    <row r="108" spans="1:9" ht="12.75">
      <c r="A108" t="s">
        <v>73</v>
      </c>
      <c r="B108">
        <f>B68*10000/B62</f>
        <v>0.03675816917307141</v>
      </c>
      <c r="C108">
        <f>C68*10000/C62</f>
        <v>-0.07946826123349529</v>
      </c>
      <c r="D108">
        <f>D68*10000/D62</f>
        <v>-0.060182782706814666</v>
      </c>
      <c r="E108">
        <f>E68*10000/E62</f>
        <v>0.07916062223435207</v>
      </c>
      <c r="F108">
        <f>F68*10000/F62</f>
        <v>-0.05370517096778196</v>
      </c>
      <c r="G108">
        <f>AVERAGE(C108:E108)</f>
        <v>-0.02016347390198597</v>
      </c>
      <c r="H108">
        <f>STDEV(C108:E108)</f>
        <v>0.0865559904078057</v>
      </c>
      <c r="I108">
        <f>(B108*B4+C108*C4+D108*D4+E108*E4+F108*F4)/SUM(B4:F4)</f>
        <v>-0.01640930227378553</v>
      </c>
    </row>
    <row r="109" spans="1:9" ht="12.75">
      <c r="A109" t="s">
        <v>74</v>
      </c>
      <c r="B109">
        <f>B69*10000/B62</f>
        <v>-0.021811625588778378</v>
      </c>
      <c r="C109">
        <f>C69*10000/C62</f>
        <v>-0.010119424307267727</v>
      </c>
      <c r="D109">
        <f>D69*10000/D62</f>
        <v>-0.04558496435988039</v>
      </c>
      <c r="E109">
        <f>E69*10000/E62</f>
        <v>0.013001719160907756</v>
      </c>
      <c r="F109">
        <f>F69*10000/F62</f>
        <v>0.014192909840043321</v>
      </c>
      <c r="G109">
        <f>AVERAGE(C109:E109)</f>
        <v>-0.014234223168746786</v>
      </c>
      <c r="H109">
        <f>STDEV(C109:E109)</f>
        <v>0.02950929597167762</v>
      </c>
      <c r="I109">
        <f>(B109*B4+C109*C4+D109*D4+E109*E4+F109*F4)/SUM(B4:F4)</f>
        <v>-0.011544224700968813</v>
      </c>
    </row>
    <row r="110" spans="1:11" ht="12.75">
      <c r="A110" t="s">
        <v>75</v>
      </c>
      <c r="B110">
        <f>B70*10000/B62</f>
        <v>-0.22916023874943467</v>
      </c>
      <c r="C110">
        <f>C70*10000/C62</f>
        <v>0.1219624100900343</v>
      </c>
      <c r="D110">
        <f>D70*10000/D62</f>
        <v>0.18000703016916192</v>
      </c>
      <c r="E110">
        <f>E70*10000/E62</f>
        <v>0.10119733404278368</v>
      </c>
      <c r="F110">
        <f>F70*10000/F62</f>
        <v>-0.24864337023369024</v>
      </c>
      <c r="G110">
        <f>AVERAGE(C110:E110)</f>
        <v>0.13438892476732664</v>
      </c>
      <c r="H110">
        <f>STDEV(C110:E110)</f>
        <v>0.040847958959435535</v>
      </c>
      <c r="I110">
        <f>(B110*B4+C110*C4+D110*D4+E110*E4+F110*F4)/SUM(B4:F4)</f>
        <v>0.030834980466273584</v>
      </c>
      <c r="K110">
        <f>EXP(AVERAGE(K103:K107))</f>
        <v>0.0205980378979634</v>
      </c>
    </row>
    <row r="111" spans="1:9" ht="12.75">
      <c r="A111" t="s">
        <v>76</v>
      </c>
      <c r="B111">
        <f>B71*10000/B62</f>
        <v>-0.013360689111945007</v>
      </c>
      <c r="C111">
        <f>C71*10000/C62</f>
        <v>0.015389025416515306</v>
      </c>
      <c r="D111">
        <f>D71*10000/D62</f>
        <v>-0.026564205282340107</v>
      </c>
      <c r="E111">
        <f>E71*10000/E62</f>
        <v>-0.08801215634375519</v>
      </c>
      <c r="F111">
        <f>F71*10000/F62</f>
        <v>0.019204438463791804</v>
      </c>
      <c r="G111">
        <f>AVERAGE(C111:E111)</f>
        <v>-0.03306244540319333</v>
      </c>
      <c r="H111">
        <f>STDEV(C111:E111)</f>
        <v>0.05200597504956833</v>
      </c>
      <c r="I111">
        <f>(B111*B4+C111*C4+D111*D4+E111*E4+F111*F4)/SUM(B4:F4)</f>
        <v>-0.023252504232030107</v>
      </c>
    </row>
    <row r="112" spans="1:9" ht="12.75">
      <c r="A112" t="s">
        <v>77</v>
      </c>
      <c r="B112">
        <f>B72*10000/B62</f>
        <v>-0.07023156635669875</v>
      </c>
      <c r="C112">
        <f>C72*10000/C62</f>
        <v>-0.047586015884878964</v>
      </c>
      <c r="D112">
        <f>D72*10000/D62</f>
        <v>-0.04155930641880136</v>
      </c>
      <c r="E112">
        <f>E72*10000/E62</f>
        <v>-0.040334618130572035</v>
      </c>
      <c r="F112">
        <f>F72*10000/F62</f>
        <v>-0.0445184261632076</v>
      </c>
      <c r="G112">
        <f>AVERAGE(C112:E112)</f>
        <v>-0.04315998014475079</v>
      </c>
      <c r="H112">
        <f>STDEV(C112:E112)</f>
        <v>0.003881663255680449</v>
      </c>
      <c r="I112">
        <f>(B112*B4+C112*C4+D112*D4+E112*E4+F112*F4)/SUM(B4:F4)</f>
        <v>-0.04725258244236916</v>
      </c>
    </row>
    <row r="113" spans="1:9" ht="12.75">
      <c r="A113" t="s">
        <v>78</v>
      </c>
      <c r="B113">
        <f>B73*10000/B62</f>
        <v>0.02643411546128736</v>
      </c>
      <c r="C113">
        <f>C73*10000/C62</f>
        <v>0.01665195453051472</v>
      </c>
      <c r="D113">
        <f>D73*10000/D62</f>
        <v>0.03414343808970447</v>
      </c>
      <c r="E113">
        <f>E73*10000/E62</f>
        <v>0.042155789828464234</v>
      </c>
      <c r="F113">
        <f>F73*10000/F62</f>
        <v>-0.006777190950517521</v>
      </c>
      <c r="G113">
        <f>AVERAGE(C113:E113)</f>
        <v>0.030983727482894474</v>
      </c>
      <c r="H113">
        <f>STDEV(C113:E113)</f>
        <v>0.013042209631244424</v>
      </c>
      <c r="I113">
        <f>(B113*B4+C113*C4+D113*D4+E113*E4+F113*F4)/SUM(B4:F4)</f>
        <v>0.025296231130787418</v>
      </c>
    </row>
    <row r="114" spans="1:11" ht="12.75">
      <c r="A114" t="s">
        <v>79</v>
      </c>
      <c r="B114">
        <f>B74*10000/B62</f>
        <v>-0.24051081722719195</v>
      </c>
      <c r="C114">
        <f>C74*10000/C62</f>
        <v>-0.2310119761999554</v>
      </c>
      <c r="D114">
        <f>D74*10000/D62</f>
        <v>-0.2296750801303336</v>
      </c>
      <c r="E114">
        <f>E74*10000/E62</f>
        <v>-0.21867685975135867</v>
      </c>
      <c r="F114">
        <f>F74*10000/F62</f>
        <v>-0.18032976137719428</v>
      </c>
      <c r="G114">
        <f>AVERAGE(C114:E114)</f>
        <v>-0.22645463869388258</v>
      </c>
      <c r="H114">
        <f>STDEV(C114:E114)</f>
        <v>0.006768840870807481</v>
      </c>
      <c r="I114">
        <f>(B114*B4+C114*C4+D114*D4+E114*E4+F114*F4)/SUM(B4:F4)</f>
        <v>-0.22234141182056813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-0.005838471102330365</v>
      </c>
      <c r="C115">
        <f>C75*10000/C62</f>
        <v>0.00263934964602766</v>
      </c>
      <c r="D115">
        <f>D75*10000/D62</f>
        <v>0.0036206348746707115</v>
      </c>
      <c r="E115">
        <f>E75*10000/E62</f>
        <v>0.0013852571713285134</v>
      </c>
      <c r="F115">
        <f>F75*10000/F62</f>
        <v>-0.004207924062798884</v>
      </c>
      <c r="G115">
        <f>AVERAGE(C115:E115)</f>
        <v>0.002548413897342295</v>
      </c>
      <c r="H115">
        <f>STDEV(C115:E115)</f>
        <v>0.0011204598841286495</v>
      </c>
      <c r="I115">
        <f>(B115*B4+C115*C4+D115*D4+E115*E4+F115*F4)/SUM(B4:F4)</f>
        <v>0.000436568501843815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132.34667999513775</v>
      </c>
      <c r="C122">
        <f>C82*10000/C62</f>
        <v>77.7865502863517</v>
      </c>
      <c r="D122">
        <f>D82*10000/D62</f>
        <v>32.20948325080209</v>
      </c>
      <c r="E122">
        <f>E82*10000/E62</f>
        <v>-87.31987161216153</v>
      </c>
      <c r="F122">
        <f>F82*10000/F62</f>
        <v>-182.23000018579998</v>
      </c>
      <c r="G122">
        <f>AVERAGE(C122:E122)</f>
        <v>7.558720641664081</v>
      </c>
      <c r="H122">
        <f>STDEV(C122:E122)</f>
        <v>85.26885545696928</v>
      </c>
      <c r="I122">
        <f>(B122*B4+C122*C4+D122*D4+E122*E4+F122*F4)/SUM(B4:F4)</f>
        <v>0.3090889307541559</v>
      </c>
    </row>
    <row r="123" spans="1:9" ht="12.75">
      <c r="A123" t="s">
        <v>83</v>
      </c>
      <c r="B123">
        <f>B83*10000/B62</f>
        <v>1.9189947068028397</v>
      </c>
      <c r="C123">
        <f>C83*10000/C62</f>
        <v>3.4690340019964223</v>
      </c>
      <c r="D123">
        <f>D83*10000/D62</f>
        <v>1.6702516830732086</v>
      </c>
      <c r="E123">
        <f>E83*10000/E62</f>
        <v>0.9909031510033186</v>
      </c>
      <c r="F123">
        <f>F83*10000/F62</f>
        <v>7.291068763359553</v>
      </c>
      <c r="G123">
        <f>AVERAGE(C123:E123)</f>
        <v>2.043396278690983</v>
      </c>
      <c r="H123">
        <f>STDEV(C123:E123)</f>
        <v>1.2805119271564858</v>
      </c>
      <c r="I123">
        <f>(B123*B4+C123*C4+D123*D4+E123*E4+F123*F4)/SUM(B4:F4)</f>
        <v>2.7244622475157176</v>
      </c>
    </row>
    <row r="124" spans="1:9" ht="12.75">
      <c r="A124" t="s">
        <v>84</v>
      </c>
      <c r="B124">
        <f>B84*10000/B62</f>
        <v>-0.1667544872597863</v>
      </c>
      <c r="C124">
        <f>C84*10000/C62</f>
        <v>1.766701899639618</v>
      </c>
      <c r="D124">
        <f>D84*10000/D62</f>
        <v>2.291086232944744</v>
      </c>
      <c r="E124">
        <f>E84*10000/E62</f>
        <v>3.3696812120958257</v>
      </c>
      <c r="F124">
        <f>F84*10000/F62</f>
        <v>2.6298882384463313</v>
      </c>
      <c r="G124">
        <f>AVERAGE(C124:E124)</f>
        <v>2.475823114893396</v>
      </c>
      <c r="H124">
        <f>STDEV(C124:E124)</f>
        <v>0.8173013249131109</v>
      </c>
      <c r="I124">
        <f>(B124*B4+C124*C4+D124*D4+E124*E4+F124*F4)/SUM(B4:F4)</f>
        <v>2.114492752681809</v>
      </c>
    </row>
    <row r="125" spans="1:9" ht="12.75">
      <c r="A125" t="s">
        <v>85</v>
      </c>
      <c r="B125">
        <f>B85*10000/B62</f>
        <v>-0.6749696860597212</v>
      </c>
      <c r="C125">
        <f>C85*10000/C62</f>
        <v>-0.2987949136043501</v>
      </c>
      <c r="D125">
        <f>D85*10000/D62</f>
        <v>-0.26648175354572623</v>
      </c>
      <c r="E125">
        <f>E85*10000/E62</f>
        <v>-0.13892567728362296</v>
      </c>
      <c r="F125">
        <f>F85*10000/F62</f>
        <v>-1.0913416062743568</v>
      </c>
      <c r="G125">
        <f>AVERAGE(C125:E125)</f>
        <v>-0.2347341148112331</v>
      </c>
      <c r="H125">
        <f>STDEV(C125:E125)</f>
        <v>0.08453092691053989</v>
      </c>
      <c r="I125">
        <f>(B125*B4+C125*C4+D125*D4+E125*E4+F125*F4)/SUM(B4:F4)</f>
        <v>-0.41246089439036404</v>
      </c>
    </row>
    <row r="126" spans="1:9" ht="12.75">
      <c r="A126" t="s">
        <v>86</v>
      </c>
      <c r="B126">
        <f>B86*10000/B62</f>
        <v>1.0925669806878957</v>
      </c>
      <c r="C126">
        <f>C86*10000/C62</f>
        <v>0.5300812464220529</v>
      </c>
      <c r="D126">
        <f>D86*10000/D62</f>
        <v>0.46077046621340645</v>
      </c>
      <c r="E126">
        <f>E86*10000/E62</f>
        <v>0.21059719453339154</v>
      </c>
      <c r="F126">
        <f>F86*10000/F62</f>
        <v>0.5122511721568094</v>
      </c>
      <c r="G126">
        <f>AVERAGE(C126:E126)</f>
        <v>0.4004829690562836</v>
      </c>
      <c r="H126">
        <f>STDEV(C126:E126)</f>
        <v>0.16805788165956942</v>
      </c>
      <c r="I126">
        <f>(B126*B4+C126*C4+D126*D4+E126*E4+F126*F4)/SUM(B4:F4)</f>
        <v>0.5153794115539648</v>
      </c>
    </row>
    <row r="127" spans="1:9" ht="12.75">
      <c r="A127" t="s">
        <v>87</v>
      </c>
      <c r="B127">
        <f>B87*10000/B62</f>
        <v>-0.10503925013198864</v>
      </c>
      <c r="C127">
        <f>C87*10000/C62</f>
        <v>0.4028344218310559</v>
      </c>
      <c r="D127">
        <f>D87*10000/D62</f>
        <v>-0.07735350887371158</v>
      </c>
      <c r="E127">
        <f>E87*10000/E62</f>
        <v>-0.11224947895886228</v>
      </c>
      <c r="F127">
        <f>F87*10000/F62</f>
        <v>-0.33449593164619995</v>
      </c>
      <c r="G127">
        <f>AVERAGE(C127:E127)</f>
        <v>0.07107714466616068</v>
      </c>
      <c r="H127">
        <f>STDEV(C127:E127)</f>
        <v>0.2878395393199912</v>
      </c>
      <c r="I127">
        <f>(B127*B4+C127*C4+D127*D4+E127*E4+F127*F4)/SUM(B4:F4)</f>
        <v>-0.008408611414773606</v>
      </c>
    </row>
    <row r="128" spans="1:9" ht="12.75">
      <c r="A128" t="s">
        <v>88</v>
      </c>
      <c r="B128">
        <f>B88*10000/B62</f>
        <v>0.2376006063809355</v>
      </c>
      <c r="C128">
        <f>C88*10000/C62</f>
        <v>0.36316072009487</v>
      </c>
      <c r="D128">
        <f>D88*10000/D62</f>
        <v>0.3031767530329924</v>
      </c>
      <c r="E128">
        <f>E88*10000/E62</f>
        <v>0.5277051685965971</v>
      </c>
      <c r="F128">
        <f>F88*10000/F62</f>
        <v>0.30715779323964604</v>
      </c>
      <c r="G128">
        <f>AVERAGE(C128:E128)</f>
        <v>0.3980142139081531</v>
      </c>
      <c r="H128">
        <f>STDEV(C128:E128)</f>
        <v>0.11625113707882678</v>
      </c>
      <c r="I128">
        <f>(B128*B4+C128*C4+D128*D4+E128*E4+F128*F4)/SUM(B4:F4)</f>
        <v>0.36272564198373103</v>
      </c>
    </row>
    <row r="129" spans="1:9" ht="12.75">
      <c r="A129" t="s">
        <v>89</v>
      </c>
      <c r="B129">
        <f>B89*10000/B62</f>
        <v>-0.010973975811677158</v>
      </c>
      <c r="C129">
        <f>C89*10000/C62</f>
        <v>-0.18721235030808356</v>
      </c>
      <c r="D129">
        <f>D89*10000/D62</f>
        <v>-0.04048517379226514</v>
      </c>
      <c r="E129">
        <f>E89*10000/E62</f>
        <v>-0.09556277788382977</v>
      </c>
      <c r="F129">
        <f>F89*10000/F62</f>
        <v>-0.0869406594680715</v>
      </c>
      <c r="G129">
        <f>AVERAGE(C129:E129)</f>
        <v>-0.10775343399472616</v>
      </c>
      <c r="H129">
        <f>STDEV(C129:E129)</f>
        <v>0.07411933050417169</v>
      </c>
      <c r="I129">
        <f>(B129*B4+C129*C4+D129*D4+E129*E4+F129*F4)/SUM(B4:F4)</f>
        <v>-0.09099232756844769</v>
      </c>
    </row>
    <row r="130" spans="1:9" ht="12.75">
      <c r="A130" t="s">
        <v>90</v>
      </c>
      <c r="B130">
        <f>B90*10000/B62</f>
        <v>0.21399733935418372</v>
      </c>
      <c r="C130">
        <f>C90*10000/C62</f>
        <v>0.14116359177019122</v>
      </c>
      <c r="D130">
        <f>D90*10000/D62</f>
        <v>0.11872445060643447</v>
      </c>
      <c r="E130">
        <f>E90*10000/E62</f>
        <v>-0.017817728620238525</v>
      </c>
      <c r="F130">
        <f>F90*10000/F62</f>
        <v>0.23863946511357143</v>
      </c>
      <c r="G130">
        <f>AVERAGE(C130:E130)</f>
        <v>0.08069010458546237</v>
      </c>
      <c r="H130">
        <f>STDEV(C130:E130)</f>
        <v>0.08604489331856596</v>
      </c>
      <c r="I130">
        <f>(B130*B4+C130*C4+D130*D4+E130*E4+F130*F4)/SUM(B4:F4)</f>
        <v>0.12099603224627312</v>
      </c>
    </row>
    <row r="131" spans="1:9" ht="12.75">
      <c r="A131" t="s">
        <v>91</v>
      </c>
      <c r="B131">
        <f>B91*10000/B62</f>
        <v>-0.016081446901021326</v>
      </c>
      <c r="C131">
        <f>C91*10000/C62</f>
        <v>-0.037204243339053894</v>
      </c>
      <c r="D131">
        <f>D91*10000/D62</f>
        <v>-0.035268700215613666</v>
      </c>
      <c r="E131">
        <f>E91*10000/E62</f>
        <v>-0.049332968878628945</v>
      </c>
      <c r="F131">
        <f>F91*10000/F62</f>
        <v>-0.030145555598478875</v>
      </c>
      <c r="G131">
        <f>AVERAGE(C131:E131)</f>
        <v>-0.040601970811098835</v>
      </c>
      <c r="H131">
        <f>STDEV(C131:E131)</f>
        <v>0.007622947411407593</v>
      </c>
      <c r="I131">
        <f>(B131*B4+C131*C4+D131*D4+E131*E4+F131*F4)/SUM(B4:F4)</f>
        <v>-0.03566556512755514</v>
      </c>
    </row>
    <row r="132" spans="1:9" ht="12.75">
      <c r="A132" t="s">
        <v>92</v>
      </c>
      <c r="B132">
        <f>B92*10000/B62</f>
        <v>0.060144582076748616</v>
      </c>
      <c r="C132">
        <f>C92*10000/C62</f>
        <v>0.06693496155670765</v>
      </c>
      <c r="D132">
        <f>D92*10000/D62</f>
        <v>0.037035449753040614</v>
      </c>
      <c r="E132">
        <f>E92*10000/E62</f>
        <v>0.07834394892159413</v>
      </c>
      <c r="F132">
        <f>F92*10000/F62</f>
        <v>0.034661017022429304</v>
      </c>
      <c r="G132">
        <f>AVERAGE(C132:E132)</f>
        <v>0.060771453410447464</v>
      </c>
      <c r="H132">
        <f>STDEV(C132:E132)</f>
        <v>0.02133283034178443</v>
      </c>
      <c r="I132">
        <f>(B132*B4+C132*C4+D132*D4+E132*E4+F132*F4)/SUM(B4:F4)</f>
        <v>0.05720107509646247</v>
      </c>
    </row>
    <row r="133" spans="1:9" ht="12.75">
      <c r="A133" t="s">
        <v>93</v>
      </c>
      <c r="B133">
        <f>B93*10000/B62</f>
        <v>0.11713053804857945</v>
      </c>
      <c r="C133">
        <f>C93*10000/C62</f>
        <v>0.12106834316449472</v>
      </c>
      <c r="D133">
        <f>D93*10000/D62</f>
        <v>0.12228433570320436</v>
      </c>
      <c r="E133">
        <f>E93*10000/E62</f>
        <v>0.12061934524279692</v>
      </c>
      <c r="F133">
        <f>F93*10000/F62</f>
        <v>0.08535865080564402</v>
      </c>
      <c r="G133">
        <f>AVERAGE(C133:E133)</f>
        <v>0.121324008036832</v>
      </c>
      <c r="H133">
        <f>STDEV(C133:E133)</f>
        <v>0.0008614358383069598</v>
      </c>
      <c r="I133">
        <f>(B133*B4+C133*C4+D133*D4+E133*E4+F133*F4)/SUM(B4:F4)</f>
        <v>0.1159270271745154</v>
      </c>
    </row>
    <row r="134" spans="1:9" ht="12.75">
      <c r="A134" t="s">
        <v>94</v>
      </c>
      <c r="B134">
        <f>B94*10000/B62</f>
        <v>-0.011836879888696595</v>
      </c>
      <c r="C134">
        <f>C94*10000/C62</f>
        <v>-0.012967685131336946</v>
      </c>
      <c r="D134">
        <f>D94*10000/D62</f>
        <v>-0.0011913902480414642</v>
      </c>
      <c r="E134">
        <f>E94*10000/E62</f>
        <v>0.005872262494178608</v>
      </c>
      <c r="F134">
        <f>F94*10000/F62</f>
        <v>-0.01646699174773298</v>
      </c>
      <c r="G134">
        <f>AVERAGE(C134:E134)</f>
        <v>-0.002762270961733268</v>
      </c>
      <c r="H134">
        <f>STDEV(C134:E134)</f>
        <v>0.009517702259239305</v>
      </c>
      <c r="I134">
        <f>(B134*B4+C134*C4+D134*D4+E134*E4+F134*F4)/SUM(B4:F4)</f>
        <v>-0.005899082358218165</v>
      </c>
    </row>
    <row r="135" spans="1:9" ht="12.75">
      <c r="A135" t="s">
        <v>95</v>
      </c>
      <c r="B135">
        <f>B95*10000/B62</f>
        <v>-0.00530497953960122</v>
      </c>
      <c r="C135">
        <f>C95*10000/C62</f>
        <v>-0.00634609910472525</v>
      </c>
      <c r="D135">
        <f>D95*10000/D62</f>
        <v>-0.003162145130746962</v>
      </c>
      <c r="E135">
        <f>E95*10000/E62</f>
        <v>-0.0018097489980880585</v>
      </c>
      <c r="F135">
        <f>F95*10000/F62</f>
        <v>0.0027240392723404325</v>
      </c>
      <c r="G135">
        <f>AVERAGE(C135:E135)</f>
        <v>-0.0037726644111867567</v>
      </c>
      <c r="H135">
        <f>STDEV(C135:E135)</f>
        <v>0.002328984417367012</v>
      </c>
      <c r="I135">
        <f>(B135*B4+C135*C4+D135*D4+E135*E4+F135*F4)/SUM(B4:F4)</f>
        <v>-0.0031285849401091427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2005-04-04T11:47:39Z</cp:lastPrinted>
  <dcterms:created xsi:type="dcterms:W3CDTF">2005-04-04T11:47:39Z</dcterms:created>
  <dcterms:modified xsi:type="dcterms:W3CDTF">2005-04-05T17:57:49Z</dcterms:modified>
  <cp:category/>
  <cp:version/>
  <cp:contentType/>
  <cp:contentStatus/>
</cp:coreProperties>
</file>