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<sst xmlns="http://schemas.openxmlformats.org/spreadsheetml/2006/main" count="206" uniqueCount="99">
  <si>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05/04/2005       12:47:07</t>
  </si>
  <si>
    <t>LISSNER</t>
  </si>
  <si>
    <t>HCMQAP539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</si>
  <si>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</si>
  <si>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</si>
  <si>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</si>
  <si>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</si>
  <si>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</si>
  <si>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</si>
  <si>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</si>
  <si>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</si>
  <si>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</si>
  <si>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</si>
  <si>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</si>
  <si>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</si>
  <si>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</si>
  <si>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</si>
  <si>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</si>
  <si>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</si>
  <si>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</si>
  <si>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</si>
  <si>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</si>
  <si>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</si>
  <si>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</si>
  <si>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</si>
  <si>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</si>
  <si>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</si>
  <si>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</si>
  <si>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</si>
  <si>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</si>
  <si>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</si>
  <si>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</si>
  <si>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</si>
  <si>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</si>
  <si>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</si>
  <si>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</si>
  <si>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</si>
  <si>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</si>
  <si>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</si>
  <si>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</si>
  <si>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</si>
  <si>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</si>
  <si>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</si>
  <si>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</si>
  <si>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</si>
  <si>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</si>
  <si>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</si>
  <si>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</si>
  <si>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</si>
  <si>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55.326511*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</si>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</sst>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1"/>
        <c:lblOffset val="100"/>
        <c:noMultiLvlLbl val="0"/>
      </c:cat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-0.002268</v>
      </c>
      <c r="C4" s="11">
        <v>-0.003777</v>
      </c>
      <c r="D4" s="11">
        <v>-0.003776</v>
      </c>
      <c r="E4" s="11">
        <v>-0.003775</v>
      </c>
      <c r="F4" s="23">
        <v>-0.002089</v>
      </c>
      <c r="G4" s="33">
        <v>-0.011762</v>
      </c>
    </row>
    <row r="5" spans="1:7" ht="12.75" thickBot="1">
      <c r="A5" s="43" t="s">
        <v>13</v>
      </c>
      <c r="B5" s="44">
        <v>0.78151</v>
      </c>
      <c r="C5" s="45">
        <v>0.902372</v>
      </c>
      <c r="D5" s="45">
        <v>0.201385</v>
      </c>
      <c r="E5" s="45">
        <v>-0.310582</v>
      </c>
      <c r="F5" s="46">
        <v>-2.203968</v>
      </c>
      <c r="G5" s="47">
        <v>8.55351</v>
      </c>
    </row>
    <row r="6" spans="1:7" ht="12.75" thickTop="1">
      <c r="A6" s="6" t="s">
        <v>14</v>
      </c>
      <c r="B6" s="38">
        <v>-171.5752</v>
      </c>
      <c r="C6" s="39">
        <v>151.8872</v>
      </c>
      <c r="D6" s="39">
        <v>3.335225</v>
      </c>
      <c r="E6" s="39">
        <v>17.74522</v>
      </c>
      <c r="F6" s="40">
        <v>-126.4426</v>
      </c>
      <c r="G6" s="41">
        <v>-0.004587751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2.27928</v>
      </c>
      <c r="C8" s="12">
        <v>-0.6140624</v>
      </c>
      <c r="D8" s="12">
        <v>2.10218</v>
      </c>
      <c r="E8" s="12">
        <v>3.343722</v>
      </c>
      <c r="F8" s="24">
        <v>-1.693409</v>
      </c>
      <c r="G8" s="34">
        <v>1.267106</v>
      </c>
    </row>
    <row r="9" spans="1:7" ht="12">
      <c r="A9" s="19" t="s">
        <v>17</v>
      </c>
      <c r="B9" s="28">
        <v>-0.8064919</v>
      </c>
      <c r="C9" s="12">
        <v>-0.05843861</v>
      </c>
      <c r="D9" s="12">
        <v>0.6955663</v>
      </c>
      <c r="E9" s="12">
        <v>0.3165993</v>
      </c>
      <c r="F9" s="24">
        <v>-2.189075</v>
      </c>
      <c r="G9" s="34">
        <v>-0.1785029</v>
      </c>
    </row>
    <row r="10" spans="1:7" ht="12">
      <c r="A10" s="19" t="s">
        <v>18</v>
      </c>
      <c r="B10" s="28">
        <v>0.5644281</v>
      </c>
      <c r="C10" s="12">
        <v>0.1811747</v>
      </c>
      <c r="D10" s="12">
        <v>0.09577091</v>
      </c>
      <c r="E10" s="12">
        <v>-1.144367</v>
      </c>
      <c r="F10" s="24">
        <v>-1.549002</v>
      </c>
      <c r="G10" s="34">
        <v>-0.3334811</v>
      </c>
    </row>
    <row r="11" spans="1:7" ht="12">
      <c r="A11" s="20" t="s">
        <v>19</v>
      </c>
      <c r="B11" s="49">
        <v>0.6816562</v>
      </c>
      <c r="C11" s="50">
        <v>-1.301413</v>
      </c>
      <c r="D11" s="50">
        <v>-0.8872423</v>
      </c>
      <c r="E11" s="50">
        <v>-1.441237</v>
      </c>
      <c r="F11" s="51">
        <v>12.04613</v>
      </c>
      <c r="G11" s="48">
        <v>0.8291249</v>
      </c>
    </row>
    <row r="12" spans="1:7" ht="12">
      <c r="A12" s="19" t="s">
        <v>20</v>
      </c>
      <c r="B12" s="28">
        <v>0.2359208</v>
      </c>
      <c r="C12" s="12">
        <v>-0.09877123</v>
      </c>
      <c r="D12" s="12">
        <v>-0.009625656</v>
      </c>
      <c r="E12" s="12">
        <v>-0.1814125</v>
      </c>
      <c r="F12" s="24">
        <v>-0.4767328</v>
      </c>
      <c r="G12" s="34">
        <v>-0.09913053</v>
      </c>
    </row>
    <row r="13" spans="1:7" ht="12">
      <c r="A13" s="19" t="s">
        <v>21</v>
      </c>
      <c r="B13" s="28">
        <v>-0.1654998</v>
      </c>
      <c r="C13" s="12">
        <v>-0.2504111</v>
      </c>
      <c r="D13" s="12">
        <v>-0.03150113</v>
      </c>
      <c r="E13" s="12">
        <v>0.01204146</v>
      </c>
      <c r="F13" s="24">
        <v>-0.2272317</v>
      </c>
      <c r="G13" s="34">
        <v>-0.1191491</v>
      </c>
    </row>
    <row r="14" spans="1:7" ht="12">
      <c r="A14" s="19" t="s">
        <v>22</v>
      </c>
      <c r="B14" s="28">
        <v>-0.05921059</v>
      </c>
      <c r="C14" s="12">
        <v>0.05129529</v>
      </c>
      <c r="D14" s="12">
        <v>0.03929401</v>
      </c>
      <c r="E14" s="12">
        <v>0.09535337</v>
      </c>
      <c r="F14" s="24">
        <v>0.09359148</v>
      </c>
      <c r="G14" s="34">
        <v>0.04867086</v>
      </c>
    </row>
    <row r="15" spans="1:7" ht="12">
      <c r="A15" s="20" t="s">
        <v>23</v>
      </c>
      <c r="B15" s="30">
        <v>0.01268289</v>
      </c>
      <c r="C15" s="14">
        <v>0.2318177</v>
      </c>
      <c r="D15" s="14">
        <v>0.3496534</v>
      </c>
      <c r="E15" s="14">
        <v>0.225901</v>
      </c>
      <c r="F15" s="26">
        <v>-0.125158</v>
      </c>
      <c r="G15" s="36">
        <v>0.1795374</v>
      </c>
    </row>
    <row r="16" spans="1:7" ht="12">
      <c r="A16" s="19" t="s">
        <v>24</v>
      </c>
      <c r="B16" s="28">
        <v>-0.01300909</v>
      </c>
      <c r="C16" s="12">
        <v>-0.08376169</v>
      </c>
      <c r="D16" s="12">
        <v>-0.04060263</v>
      </c>
      <c r="E16" s="12">
        <v>-0.01952481</v>
      </c>
      <c r="F16" s="24">
        <v>-0.05146713</v>
      </c>
      <c r="G16" s="34">
        <v>-0.04337556</v>
      </c>
    </row>
    <row r="17" spans="1:7" ht="12">
      <c r="A17" s="19" t="s">
        <v>25</v>
      </c>
      <c r="B17" s="28">
        <v>-0.05828083</v>
      </c>
      <c r="C17" s="12">
        <v>-0.04718437</v>
      </c>
      <c r="D17" s="12">
        <v>-0.03988135</v>
      </c>
      <c r="E17" s="12">
        <v>-0.05235952</v>
      </c>
      <c r="F17" s="24">
        <v>-0.01582124</v>
      </c>
      <c r="G17" s="34">
        <v>-0.04409527</v>
      </c>
    </row>
    <row r="18" spans="1:7" ht="12">
      <c r="A18" s="19" t="s">
        <v>26</v>
      </c>
      <c r="B18" s="28">
        <v>0.07062217</v>
      </c>
      <c r="C18" s="12">
        <v>-0.00743432</v>
      </c>
      <c r="D18" s="12">
        <v>0.02874848</v>
      </c>
      <c r="E18" s="12">
        <v>0.04394727</v>
      </c>
      <c r="F18" s="24">
        <v>0.02363167</v>
      </c>
      <c r="G18" s="34">
        <v>0.0290846</v>
      </c>
    </row>
    <row r="19" spans="1:7" ht="12">
      <c r="A19" s="20" t="s">
        <v>27</v>
      </c>
      <c r="B19" s="30">
        <v>-0.2161473</v>
      </c>
      <c r="C19" s="14">
        <v>-0.2181487</v>
      </c>
      <c r="D19" s="14">
        <v>-0.2378778</v>
      </c>
      <c r="E19" s="14">
        <v>-0.2276786</v>
      </c>
      <c r="F19" s="26">
        <v>-0.1532235</v>
      </c>
      <c r="G19" s="36">
        <v>-0.2162556</v>
      </c>
    </row>
    <row r="20" spans="1:7" ht="12.75" thickBot="1">
      <c r="A20" s="43" t="s">
        <v>28</v>
      </c>
      <c r="B20" s="44">
        <v>-0.006460706</v>
      </c>
      <c r="C20" s="45">
        <v>0.004050735</v>
      </c>
      <c r="D20" s="45">
        <v>-0.0001622724</v>
      </c>
      <c r="E20" s="45">
        <v>-0.003596121</v>
      </c>
      <c r="F20" s="46">
        <v>-0.006807523</v>
      </c>
      <c r="G20" s="47">
        <v>-0.001770103</v>
      </c>
    </row>
    <row r="21" spans="1:7" ht="12.75" thickTop="1">
      <c r="A21" s="6" t="s">
        <v>29</v>
      </c>
      <c r="B21" s="38">
        <v>-17.38374</v>
      </c>
      <c r="C21" s="39">
        <v>66.34464</v>
      </c>
      <c r="D21" s="39">
        <v>-17.2929</v>
      </c>
      <c r="E21" s="39">
        <v>-9.232009</v>
      </c>
      <c r="F21" s="40">
        <v>-53.04507</v>
      </c>
      <c r="G21" s="42">
        <v>0.01197281</v>
      </c>
    </row>
    <row r="22" spans="1:7" ht="12">
      <c r="A22" s="19" t="s">
        <v>30</v>
      </c>
      <c r="B22" s="28">
        <v>15.63021</v>
      </c>
      <c r="C22" s="12">
        <v>18.04746</v>
      </c>
      <c r="D22" s="12">
        <v>4.02771</v>
      </c>
      <c r="E22" s="12">
        <v>-6.211641</v>
      </c>
      <c r="F22" s="24">
        <v>-44.07964</v>
      </c>
      <c r="G22" s="35">
        <v>0</v>
      </c>
    </row>
    <row r="23" spans="1:7" ht="12">
      <c r="A23" s="19" t="s">
        <v>31</v>
      </c>
      <c r="B23" s="28">
        <v>0.2909368</v>
      </c>
      <c r="C23" s="12">
        <v>-0.1428625</v>
      </c>
      <c r="D23" s="12">
        <v>1.594759</v>
      </c>
      <c r="E23" s="12">
        <v>-0.252165</v>
      </c>
      <c r="F23" s="24">
        <v>4.902973</v>
      </c>
      <c r="G23" s="34">
        <v>0.9838036</v>
      </c>
    </row>
    <row r="24" spans="1:7" ht="12">
      <c r="A24" s="19" t="s">
        <v>32</v>
      </c>
      <c r="B24" s="52">
        <v>-0.1205623</v>
      </c>
      <c r="C24" s="53">
        <v>6.161173</v>
      </c>
      <c r="D24" s="53">
        <v>3.201111</v>
      </c>
      <c r="E24" s="53">
        <v>0.8492307</v>
      </c>
      <c r="F24" s="54">
        <v>0.5821197</v>
      </c>
      <c r="G24" s="34">
        <v>2.518624</v>
      </c>
    </row>
    <row r="25" spans="1:7" ht="12">
      <c r="A25" s="19" t="s">
        <v>33</v>
      </c>
      <c r="B25" s="28">
        <v>-1.582662</v>
      </c>
      <c r="C25" s="12">
        <v>-0.4492723</v>
      </c>
      <c r="D25" s="12">
        <v>0.006298769</v>
      </c>
      <c r="E25" s="12">
        <v>-0.911852</v>
      </c>
      <c r="F25" s="24">
        <v>-1.33921</v>
      </c>
      <c r="G25" s="34">
        <v>-0.733362</v>
      </c>
    </row>
    <row r="26" spans="1:7" ht="12">
      <c r="A26" s="20" t="s">
        <v>34</v>
      </c>
      <c r="B26" s="30">
        <v>1.407315</v>
      </c>
      <c r="C26" s="14">
        <v>1.199381</v>
      </c>
      <c r="D26" s="14">
        <v>1.070062</v>
      </c>
      <c r="E26" s="14">
        <v>0.7902786</v>
      </c>
      <c r="F26" s="26">
        <v>1.488392</v>
      </c>
      <c r="G26" s="36">
        <v>1.138291</v>
      </c>
    </row>
    <row r="27" spans="1:7" ht="12">
      <c r="A27" s="19" t="s">
        <v>35</v>
      </c>
      <c r="B27" s="28">
        <v>0.2802819</v>
      </c>
      <c r="C27" s="12">
        <v>-0.1954024</v>
      </c>
      <c r="D27" s="12">
        <v>0.09040033</v>
      </c>
      <c r="E27" s="12">
        <v>0.3282836</v>
      </c>
      <c r="F27" s="24">
        <v>0.3280346</v>
      </c>
      <c r="G27" s="34">
        <v>0.1379546</v>
      </c>
    </row>
    <row r="28" spans="1:7" ht="12">
      <c r="A28" s="19" t="s">
        <v>36</v>
      </c>
      <c r="B28" s="28">
        <v>-0.2155626</v>
      </c>
      <c r="C28" s="12">
        <v>0.5466724</v>
      </c>
      <c r="D28" s="12">
        <v>0.3808145</v>
      </c>
      <c r="E28" s="12">
        <v>0.5295874</v>
      </c>
      <c r="F28" s="24">
        <v>0.2034263</v>
      </c>
      <c r="G28" s="34">
        <v>0.346702</v>
      </c>
    </row>
    <row r="29" spans="1:7" ht="12">
      <c r="A29" s="19" t="s">
        <v>37</v>
      </c>
      <c r="B29" s="28">
        <v>0.1666461</v>
      </c>
      <c r="C29" s="12">
        <v>0.0804814</v>
      </c>
      <c r="D29" s="12">
        <v>0.05379455</v>
      </c>
      <c r="E29" s="12">
        <v>0.04802979</v>
      </c>
      <c r="F29" s="24">
        <v>0.0745811</v>
      </c>
      <c r="G29" s="34">
        <v>0.07791667</v>
      </c>
    </row>
    <row r="30" spans="1:7" ht="12">
      <c r="A30" s="20" t="s">
        <v>38</v>
      </c>
      <c r="B30" s="30">
        <v>0.1599158</v>
      </c>
      <c r="C30" s="14">
        <v>0.07146188</v>
      </c>
      <c r="D30" s="14">
        <v>0.1608708</v>
      </c>
      <c r="E30" s="14">
        <v>0.01337199</v>
      </c>
      <c r="F30" s="26">
        <v>0.2202173</v>
      </c>
      <c r="G30" s="36">
        <v>0.111586</v>
      </c>
    </row>
    <row r="31" spans="1:7" ht="12">
      <c r="A31" s="19" t="s">
        <v>39</v>
      </c>
      <c r="B31" s="28">
        <v>0.06602727</v>
      </c>
      <c r="C31" s="12">
        <v>-0.01028197</v>
      </c>
      <c r="D31" s="12">
        <v>-0.004590717</v>
      </c>
      <c r="E31" s="12">
        <v>0.04672657</v>
      </c>
      <c r="F31" s="24">
        <v>0.03943299</v>
      </c>
      <c r="G31" s="34">
        <v>0.02247135</v>
      </c>
    </row>
    <row r="32" spans="1:7" ht="12">
      <c r="A32" s="19" t="s">
        <v>40</v>
      </c>
      <c r="B32" s="28">
        <v>-0.03362125</v>
      </c>
      <c r="C32" s="12">
        <v>0.02621624</v>
      </c>
      <c r="D32" s="12">
        <v>0.04160824</v>
      </c>
      <c r="E32" s="12">
        <v>0.08950456</v>
      </c>
      <c r="F32" s="24">
        <v>0.02217631</v>
      </c>
      <c r="G32" s="34">
        <v>0.03596887</v>
      </c>
    </row>
    <row r="33" spans="1:7" ht="12">
      <c r="A33" s="19" t="s">
        <v>41</v>
      </c>
      <c r="B33" s="28">
        <v>0.1306929</v>
      </c>
      <c r="C33" s="12">
        <v>0.09343509</v>
      </c>
      <c r="D33" s="12">
        <v>0.1316271</v>
      </c>
      <c r="E33" s="12">
        <v>0.1354953</v>
      </c>
      <c r="F33" s="24">
        <v>0.1031715</v>
      </c>
      <c r="G33" s="34">
        <v>0.119433</v>
      </c>
    </row>
    <row r="34" spans="1:7" ht="12">
      <c r="A34" s="20" t="s">
        <v>42</v>
      </c>
      <c r="B34" s="30">
        <v>0.009454999</v>
      </c>
      <c r="C34" s="14">
        <v>-0.0006576136</v>
      </c>
      <c r="D34" s="14">
        <v>0.007528096</v>
      </c>
      <c r="E34" s="14">
        <v>-0.003125771</v>
      </c>
      <c r="F34" s="26">
        <v>-0.03298444</v>
      </c>
      <c r="G34" s="36">
        <v>-0.002092429</v>
      </c>
    </row>
    <row r="35" spans="1:7" ht="12.75" thickBot="1">
      <c r="A35" s="21" t="s">
        <v>43</v>
      </c>
      <c r="B35" s="31">
        <v>0.005524535</v>
      </c>
      <c r="C35" s="15">
        <v>-0.0006175747</v>
      </c>
      <c r="D35" s="15">
        <v>-0.001056496</v>
      </c>
      <c r="E35" s="15">
        <v>-0.002601892</v>
      </c>
      <c r="F35" s="27">
        <v>0.006302339</v>
      </c>
      <c r="G35" s="37">
        <v>0.0006092668</v>
      </c>
    </row>
    <row r="36" spans="1:7" ht="12">
      <c r="A36" s="4" t="s">
        <v>44</v>
      </c>
      <c r="B36" s="3">
        <v>21.97571</v>
      </c>
      <c r="C36" s="3">
        <v>21.98181</v>
      </c>
      <c r="D36" s="3">
        <v>21.99707</v>
      </c>
      <c r="E36" s="3">
        <v>22.00012</v>
      </c>
      <c r="F36" s="3">
        <v>22.01233</v>
      </c>
      <c r="G36" s="3"/>
    </row>
    <row r="37" spans="1:6" ht="12">
      <c r="A37" s="4" t="s">
        <v>45</v>
      </c>
      <c r="B37" s="2">
        <v>0.3753662</v>
      </c>
      <c r="C37" s="2">
        <v>0.3540039</v>
      </c>
      <c r="D37" s="2">
        <v>0.348409</v>
      </c>
      <c r="E37" s="2">
        <v>0.336202</v>
      </c>
      <c r="F37" s="2">
        <v>0.3290812</v>
      </c>
    </row>
    <row r="38" spans="1:7" ht="12">
      <c r="A38" s="4" t="s">
        <v>54</v>
      </c>
      <c r="B38" s="2">
        <v>0.0002917233</v>
      </c>
      <c r="C38" s="2">
        <v>-0.000258411</v>
      </c>
      <c r="D38" s="2">
        <v>0</v>
      </c>
      <c r="E38" s="2">
        <v>-3.017662E-05</v>
      </c>
      <c r="F38" s="2">
        <v>0.0002145507</v>
      </c>
      <c r="G38" s="2">
        <v>0.0002057583</v>
      </c>
    </row>
    <row r="39" spans="1:7" ht="12.75" thickBot="1">
      <c r="A39" s="4" t="s">
        <v>55</v>
      </c>
      <c r="B39" s="2">
        <v>2.90964E-05</v>
      </c>
      <c r="C39" s="2">
        <v>-0.0001123195</v>
      </c>
      <c r="D39" s="2">
        <v>2.940021E-05</v>
      </c>
      <c r="E39" s="2">
        <v>1.567567E-05</v>
      </c>
      <c r="F39" s="2">
        <v>9.112236E-05</v>
      </c>
      <c r="G39" s="2">
        <v>0.001038191</v>
      </c>
    </row>
    <row r="40" spans="2:7" ht="12.75" thickBot="1">
      <c r="B40" s="7" t="s">
        <v>46</v>
      </c>
      <c r="C40" s="17">
        <v>-0.003776</v>
      </c>
      <c r="D40" s="16" t="s">
        <v>47</v>
      </c>
      <c r="E40" s="17">
        <v>3.115076</v>
      </c>
      <c r="F40" s="16" t="s">
        <v>48</v>
      </c>
      <c r="G40" s="55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0.003777</v>
      </c>
      <c r="D4">
        <v>0.003776</v>
      </c>
      <c r="E4">
        <v>0.003775</v>
      </c>
      <c r="F4">
        <v>0.002089</v>
      </c>
      <c r="G4">
        <v>0.011762</v>
      </c>
    </row>
    <row r="5" spans="1:7" ht="12.75">
      <c r="A5" t="s">
        <v>13</v>
      </c>
      <c r="B5">
        <v>0.78151</v>
      </c>
      <c r="C5">
        <v>0.902372</v>
      </c>
      <c r="D5">
        <v>0.201385</v>
      </c>
      <c r="E5">
        <v>-0.310582</v>
      </c>
      <c r="F5">
        <v>-2.203968</v>
      </c>
      <c r="G5">
        <v>8.55351</v>
      </c>
    </row>
    <row r="6" spans="1:7" ht="12.75">
      <c r="A6" t="s">
        <v>14</v>
      </c>
      <c r="B6" s="56">
        <v>-171.5752</v>
      </c>
      <c r="C6" s="56">
        <v>151.8872</v>
      </c>
      <c r="D6" s="56">
        <v>3.335225</v>
      </c>
      <c r="E6" s="56">
        <v>17.74522</v>
      </c>
      <c r="F6" s="56">
        <v>-126.4426</v>
      </c>
      <c r="G6" s="56">
        <v>-0.004587751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2.27928</v>
      </c>
      <c r="C8" s="56">
        <v>-0.6140624</v>
      </c>
      <c r="D8" s="56">
        <v>2.10218</v>
      </c>
      <c r="E8" s="56">
        <v>3.343722</v>
      </c>
      <c r="F8" s="56">
        <v>-1.693409</v>
      </c>
      <c r="G8" s="56">
        <v>1.267106</v>
      </c>
    </row>
    <row r="9" spans="1:7" ht="12.75">
      <c r="A9" t="s">
        <v>17</v>
      </c>
      <c r="B9" s="56">
        <v>-0.8064919</v>
      </c>
      <c r="C9" s="56">
        <v>-0.05843861</v>
      </c>
      <c r="D9" s="56">
        <v>0.6955663</v>
      </c>
      <c r="E9" s="56">
        <v>0.3165993</v>
      </c>
      <c r="F9" s="56">
        <v>-2.189075</v>
      </c>
      <c r="G9" s="56">
        <v>-0.1785029</v>
      </c>
    </row>
    <row r="10" spans="1:7" ht="12.75">
      <c r="A10" t="s">
        <v>18</v>
      </c>
      <c r="B10" s="56">
        <v>0.5644281</v>
      </c>
      <c r="C10" s="56">
        <v>0.1811747</v>
      </c>
      <c r="D10" s="56">
        <v>0.09577091</v>
      </c>
      <c r="E10" s="56">
        <v>-1.144367</v>
      </c>
      <c r="F10" s="56">
        <v>-1.549002</v>
      </c>
      <c r="G10" s="56">
        <v>-0.3334811</v>
      </c>
    </row>
    <row r="11" spans="1:7" ht="12.75">
      <c r="A11" t="s">
        <v>19</v>
      </c>
      <c r="B11" s="56">
        <v>0.6816562</v>
      </c>
      <c r="C11" s="56">
        <v>-1.301413</v>
      </c>
      <c r="D11" s="56">
        <v>-0.8872423</v>
      </c>
      <c r="E11" s="56">
        <v>-1.441237</v>
      </c>
      <c r="F11" s="56">
        <v>12.04613</v>
      </c>
      <c r="G11" s="56">
        <v>0.8291249</v>
      </c>
    </row>
    <row r="12" spans="1:7" ht="12.75">
      <c r="A12" t="s">
        <v>20</v>
      </c>
      <c r="B12" s="56">
        <v>0.2359208</v>
      </c>
      <c r="C12" s="56">
        <v>-0.09877123</v>
      </c>
      <c r="D12" s="56">
        <v>-0.009625656</v>
      </c>
      <c r="E12" s="56">
        <v>-0.1814125</v>
      </c>
      <c r="F12" s="56">
        <v>-0.4767328</v>
      </c>
      <c r="G12" s="56">
        <v>-0.09913053</v>
      </c>
    </row>
    <row r="13" spans="1:7" ht="12.75">
      <c r="A13" t="s">
        <v>21</v>
      </c>
      <c r="B13" s="56">
        <v>-0.1654998</v>
      </c>
      <c r="C13" s="56">
        <v>-0.2504111</v>
      </c>
      <c r="D13" s="56">
        <v>-0.03150113</v>
      </c>
      <c r="E13" s="56">
        <v>0.01204146</v>
      </c>
      <c r="F13" s="56">
        <v>-0.2272317</v>
      </c>
      <c r="G13" s="56">
        <v>-0.1191491</v>
      </c>
    </row>
    <row r="14" spans="1:7" ht="12.75">
      <c r="A14" t="s">
        <v>22</v>
      </c>
      <c r="B14" s="56">
        <v>-0.05921059</v>
      </c>
      <c r="C14" s="56">
        <v>0.05129529</v>
      </c>
      <c r="D14" s="56">
        <v>0.03929401</v>
      </c>
      <c r="E14" s="56">
        <v>0.09535337</v>
      </c>
      <c r="F14" s="56">
        <v>0.09359148</v>
      </c>
      <c r="G14" s="56">
        <v>0.04867086</v>
      </c>
    </row>
    <row r="15" spans="1:7" ht="12.75">
      <c r="A15" t="s">
        <v>23</v>
      </c>
      <c r="B15" s="56">
        <v>0.01268289</v>
      </c>
      <c r="C15" s="56">
        <v>0.2318177</v>
      </c>
      <c r="D15" s="56">
        <v>0.3496534</v>
      </c>
      <c r="E15" s="56">
        <v>0.225901</v>
      </c>
      <c r="F15" s="56">
        <v>-0.125158</v>
      </c>
      <c r="G15" s="56">
        <v>0.1795374</v>
      </c>
    </row>
    <row r="16" spans="1:7" ht="12.75">
      <c r="A16" t="s">
        <v>24</v>
      </c>
      <c r="B16" s="56">
        <v>-0.01300909</v>
      </c>
      <c r="C16" s="56">
        <v>-0.08376169</v>
      </c>
      <c r="D16" s="56">
        <v>-0.04060263</v>
      </c>
      <c r="E16" s="56">
        <v>-0.01952481</v>
      </c>
      <c r="F16" s="56">
        <v>-0.05146713</v>
      </c>
      <c r="G16" s="56">
        <v>-0.04337556</v>
      </c>
    </row>
    <row r="17" spans="1:7" ht="12.75">
      <c r="A17" t="s">
        <v>25</v>
      </c>
      <c r="B17" s="56">
        <v>-0.05828083</v>
      </c>
      <c r="C17" s="56">
        <v>-0.04718437</v>
      </c>
      <c r="D17" s="56">
        <v>-0.03988135</v>
      </c>
      <c r="E17" s="56">
        <v>-0.05235952</v>
      </c>
      <c r="F17" s="56">
        <v>-0.01582124</v>
      </c>
      <c r="G17" s="56">
        <v>-0.04409527</v>
      </c>
    </row>
    <row r="18" spans="1:7" ht="12.75">
      <c r="A18" t="s">
        <v>26</v>
      </c>
      <c r="B18" s="56">
        <v>0.07062217</v>
      </c>
      <c r="C18" s="56">
        <v>-0.00743432</v>
      </c>
      <c r="D18" s="56">
        <v>0.02874848</v>
      </c>
      <c r="E18" s="56">
        <v>0.04394727</v>
      </c>
      <c r="F18" s="56">
        <v>0.02363167</v>
      </c>
      <c r="G18" s="56">
        <v>0.0290846</v>
      </c>
    </row>
    <row r="19" spans="1:7" ht="12.75">
      <c r="A19" t="s">
        <v>27</v>
      </c>
      <c r="B19" s="56">
        <v>-0.2161473</v>
      </c>
      <c r="C19" s="56">
        <v>-0.2181487</v>
      </c>
      <c r="D19" s="56">
        <v>-0.2378778</v>
      </c>
      <c r="E19" s="56">
        <v>-0.2276786</v>
      </c>
      <c r="F19" s="56">
        <v>-0.1532235</v>
      </c>
      <c r="G19" s="56">
        <v>-0.2162556</v>
      </c>
    </row>
    <row r="20" spans="1:7" ht="12.75">
      <c r="A20" t="s">
        <v>28</v>
      </c>
      <c r="B20" s="56">
        <v>-0.006460706</v>
      </c>
      <c r="C20" s="56">
        <v>0.004050735</v>
      </c>
      <c r="D20" s="56">
        <v>-0.0001622724</v>
      </c>
      <c r="E20" s="56">
        <v>-0.003596121</v>
      </c>
      <c r="F20" s="56">
        <v>-0.006807523</v>
      </c>
      <c r="G20" s="56">
        <v>-0.001770103</v>
      </c>
    </row>
    <row r="21" spans="1:7" ht="12.75">
      <c r="A21" t="s">
        <v>29</v>
      </c>
      <c r="B21" s="56">
        <v>-17.38374</v>
      </c>
      <c r="C21" s="56">
        <v>66.34464</v>
      </c>
      <c r="D21" s="56">
        <v>-17.2929</v>
      </c>
      <c r="E21" s="56">
        <v>-9.232009</v>
      </c>
      <c r="F21" s="56">
        <v>-53.04507</v>
      </c>
      <c r="G21" s="56">
        <v>0.01197281</v>
      </c>
    </row>
    <row r="22" spans="1:7" ht="12.75">
      <c r="A22" t="s">
        <v>30</v>
      </c>
      <c r="B22" s="56">
        <v>15.63021</v>
      </c>
      <c r="C22" s="56">
        <v>18.04746</v>
      </c>
      <c r="D22" s="56">
        <v>4.02771</v>
      </c>
      <c r="E22" s="56">
        <v>-6.211641</v>
      </c>
      <c r="F22" s="56">
        <v>-44.07964</v>
      </c>
      <c r="G22" s="56">
        <v>0</v>
      </c>
    </row>
    <row r="23" spans="1:7" ht="12.75">
      <c r="A23" t="s">
        <v>31</v>
      </c>
      <c r="B23" s="56">
        <v>0.2909368</v>
      </c>
      <c r="C23" s="56">
        <v>-0.1428625</v>
      </c>
      <c r="D23" s="56">
        <v>1.594759</v>
      </c>
      <c r="E23" s="56">
        <v>-0.252165</v>
      </c>
      <c r="F23" s="56">
        <v>4.902973</v>
      </c>
      <c r="G23" s="56">
        <v>0.9838036</v>
      </c>
    </row>
    <row r="24" spans="1:7" ht="12.75">
      <c r="A24" t="s">
        <v>32</v>
      </c>
      <c r="B24" s="56">
        <v>-0.1205623</v>
      </c>
      <c r="C24" s="56">
        <v>6.161173</v>
      </c>
      <c r="D24" s="56">
        <v>3.201111</v>
      </c>
      <c r="E24" s="56">
        <v>0.8492307</v>
      </c>
      <c r="F24" s="56">
        <v>0.5821197</v>
      </c>
      <c r="G24" s="56">
        <v>2.518624</v>
      </c>
    </row>
    <row r="25" spans="1:7" ht="12.75">
      <c r="A25" t="s">
        <v>33</v>
      </c>
      <c r="B25" s="56">
        <v>-1.582662</v>
      </c>
      <c r="C25" s="56">
        <v>-0.4492723</v>
      </c>
      <c r="D25" s="56">
        <v>0.006298769</v>
      </c>
      <c r="E25" s="56">
        <v>-0.911852</v>
      </c>
      <c r="F25" s="56">
        <v>-1.33921</v>
      </c>
      <c r="G25" s="56">
        <v>-0.733362</v>
      </c>
    </row>
    <row r="26" spans="1:7" ht="12.75">
      <c r="A26" t="s">
        <v>34</v>
      </c>
      <c r="B26" s="56">
        <v>1.407315</v>
      </c>
      <c r="C26" s="56">
        <v>1.199381</v>
      </c>
      <c r="D26" s="56">
        <v>1.070062</v>
      </c>
      <c r="E26" s="56">
        <v>0.7902786</v>
      </c>
      <c r="F26" s="56">
        <v>1.488392</v>
      </c>
      <c r="G26" s="56">
        <v>1.138291</v>
      </c>
    </row>
    <row r="27" spans="1:7" ht="12.75">
      <c r="A27" t="s">
        <v>35</v>
      </c>
      <c r="B27" s="56">
        <v>0.2802819</v>
      </c>
      <c r="C27" s="56">
        <v>-0.1954024</v>
      </c>
      <c r="D27" s="56">
        <v>0.09040033</v>
      </c>
      <c r="E27" s="56">
        <v>0.3282836</v>
      </c>
      <c r="F27" s="56">
        <v>0.3280346</v>
      </c>
      <c r="G27" s="56">
        <v>0.1379546</v>
      </c>
    </row>
    <row r="28" spans="1:7" ht="12.75">
      <c r="A28" t="s">
        <v>36</v>
      </c>
      <c r="B28" s="56">
        <v>-0.2155626</v>
      </c>
      <c r="C28" s="56">
        <v>0.5466724</v>
      </c>
      <c r="D28" s="56">
        <v>0.3808145</v>
      </c>
      <c r="E28" s="56">
        <v>0.5295874</v>
      </c>
      <c r="F28" s="56">
        <v>0.2034263</v>
      </c>
      <c r="G28" s="56">
        <v>0.346702</v>
      </c>
    </row>
    <row r="29" spans="1:7" ht="12.75">
      <c r="A29" t="s">
        <v>37</v>
      </c>
      <c r="B29" s="56">
        <v>0.1666461</v>
      </c>
      <c r="C29" s="56">
        <v>0.0804814</v>
      </c>
      <c r="D29" s="56">
        <v>0.05379455</v>
      </c>
      <c r="E29" s="56">
        <v>0.04802979</v>
      </c>
      <c r="F29" s="56">
        <v>0.0745811</v>
      </c>
      <c r="G29" s="56">
        <v>0.07791667</v>
      </c>
    </row>
    <row r="30" spans="1:7" ht="12.75">
      <c r="A30" t="s">
        <v>38</v>
      </c>
      <c r="B30" s="56">
        <v>0.1599158</v>
      </c>
      <c r="C30" s="56">
        <v>0.07146188</v>
      </c>
      <c r="D30" s="56">
        <v>0.1608708</v>
      </c>
      <c r="E30" s="56">
        <v>0.01337199</v>
      </c>
      <c r="F30" s="56">
        <v>0.2202173</v>
      </c>
      <c r="G30" s="56">
        <v>0.111586</v>
      </c>
    </row>
    <row r="31" spans="1:7" ht="12.75">
      <c r="A31" t="s">
        <v>39</v>
      </c>
      <c r="B31" s="56">
        <v>0.06602727</v>
      </c>
      <c r="C31" s="56">
        <v>-0.01028197</v>
      </c>
      <c r="D31" s="56">
        <v>-0.004590717</v>
      </c>
      <c r="E31" s="56">
        <v>0.04672657</v>
      </c>
      <c r="F31" s="56">
        <v>0.03943299</v>
      </c>
      <c r="G31" s="56">
        <v>0.02247135</v>
      </c>
    </row>
    <row r="32" spans="1:7" ht="12.75">
      <c r="A32" t="s">
        <v>40</v>
      </c>
      <c r="B32" s="56">
        <v>-0.03362125</v>
      </c>
      <c r="C32" s="56">
        <v>0.02621624</v>
      </c>
      <c r="D32" s="56">
        <v>0.04160824</v>
      </c>
      <c r="E32" s="56">
        <v>0.08950456</v>
      </c>
      <c r="F32" s="56">
        <v>0.02217631</v>
      </c>
      <c r="G32" s="56">
        <v>0.03596887</v>
      </c>
    </row>
    <row r="33" spans="1:7" ht="12.75">
      <c r="A33" t="s">
        <v>41</v>
      </c>
      <c r="B33" s="56">
        <v>0.1306929</v>
      </c>
      <c r="C33" s="56">
        <v>0.09343509</v>
      </c>
      <c r="D33" s="56">
        <v>0.1316271</v>
      </c>
      <c r="E33" s="56">
        <v>0.1354953</v>
      </c>
      <c r="F33" s="56">
        <v>0.1031715</v>
      </c>
      <c r="G33" s="56">
        <v>0.119433</v>
      </c>
    </row>
    <row r="34" spans="1:7" ht="12.75">
      <c r="A34" t="s">
        <v>42</v>
      </c>
      <c r="B34" s="56">
        <v>0.009454999</v>
      </c>
      <c r="C34" s="56">
        <v>-0.0006576136</v>
      </c>
      <c r="D34" s="56">
        <v>0.007528096</v>
      </c>
      <c r="E34" s="56">
        <v>-0.003125771</v>
      </c>
      <c r="F34" s="56">
        <v>-0.03298444</v>
      </c>
      <c r="G34" s="56">
        <v>-0.002092429</v>
      </c>
    </row>
    <row r="35" spans="1:7" ht="12.75">
      <c r="A35" t="s">
        <v>43</v>
      </c>
      <c r="B35" s="56">
        <v>0.005524535</v>
      </c>
      <c r="C35" s="56">
        <v>-0.0006175747</v>
      </c>
      <c r="D35" s="56">
        <v>-0.001056496</v>
      </c>
      <c r="E35" s="56">
        <v>-0.002601892</v>
      </c>
      <c r="F35" s="56">
        <v>0.006302339</v>
      </c>
      <c r="G35" s="56">
        <v>0.0006092668</v>
      </c>
    </row>
    <row r="36" spans="1:6" ht="12.75">
      <c r="A36" t="s">
        <v>44</v>
      </c>
      <c r="B36" s="56">
        <v>21.97571</v>
      </c>
      <c r="C36" s="56">
        <v>21.98181</v>
      </c>
      <c r="D36" s="56">
        <v>21.99707</v>
      </c>
      <c r="E36" s="56">
        <v>22.00012</v>
      </c>
      <c r="F36" s="56">
        <v>22.01233</v>
      </c>
    </row>
    <row r="37" spans="1:6" ht="12.75">
      <c r="A37" t="s">
        <v>45</v>
      </c>
      <c r="B37" s="56">
        <v>0.3753662</v>
      </c>
      <c r="C37" s="56">
        <v>0.3540039</v>
      </c>
      <c r="D37" s="56">
        <v>0.348409</v>
      </c>
      <c r="E37" s="56">
        <v>0.336202</v>
      </c>
      <c r="F37" s="56">
        <v>0.3290812</v>
      </c>
    </row>
    <row r="38" spans="1:7" ht="12.75">
      <c r="A38" t="s">
        <v>56</v>
      </c>
      <c r="B38" s="56">
        <v>0.0002917233</v>
      </c>
      <c r="C38" s="56">
        <v>-0.000258411</v>
      </c>
      <c r="D38" s="56">
        <v>0</v>
      </c>
      <c r="E38" s="56">
        <v>-3.017662E-05</v>
      </c>
      <c r="F38" s="56">
        <v>0.0002145507</v>
      </c>
      <c r="G38" s="56">
        <v>0.0002057583</v>
      </c>
    </row>
    <row r="39" spans="1:7" ht="12.75">
      <c r="A39" t="s">
        <v>57</v>
      </c>
      <c r="B39" s="56">
        <v>2.90964E-05</v>
      </c>
      <c r="C39" s="56">
        <v>-0.0001123195</v>
      </c>
      <c r="D39" s="56">
        <v>2.940021E-05</v>
      </c>
      <c r="E39" s="56">
        <v>1.567567E-05</v>
      </c>
      <c r="F39" s="56">
        <v>9.112236E-05</v>
      </c>
      <c r="G39" s="56">
        <v>0.001038191</v>
      </c>
    </row>
    <row r="40" spans="2:7" ht="12.75">
      <c r="B40" t="s">
        <v>46</v>
      </c>
      <c r="C40">
        <v>-0.003776</v>
      </c>
      <c r="D40" t="s">
        <v>47</v>
      </c>
      <c r="E40">
        <v>3.115076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0.0002917233182659798</v>
      </c>
      <c r="C50">
        <f>-0.017/(C7*C7+C22*C22)*(C21*C22+C6*C7)</f>
        <v>-0.00025841094820782556</v>
      </c>
      <c r="D50">
        <f>-0.017/(D7*D7+D22*D22)*(D21*D22+D6*D7)</f>
        <v>-5.6580409484632285E-06</v>
      </c>
      <c r="E50">
        <f>-0.017/(E7*E7+E22*E22)*(E21*E22+E6*E7)</f>
        <v>-3.0176611163865176E-05</v>
      </c>
      <c r="F50">
        <f>-0.017/(F7*F7+F22*F22)*(F21*F22+F6*F7)</f>
        <v>0.00021455075595715948</v>
      </c>
      <c r="G50">
        <f>(B50*B$4+C50*C$4+D50*D$4+E50*E$4+F50*F$4)/SUM(B$4:F$4)</f>
        <v>-9.40137790370957E-08</v>
      </c>
    </row>
    <row r="51" spans="1:7" ht="12.75">
      <c r="A51" t="s">
        <v>60</v>
      </c>
      <c r="B51">
        <f>-0.017/(B7*B7+B22*B22)*(B21*B7-B6*B22)</f>
        <v>2.9096388327360587E-05</v>
      </c>
      <c r="C51">
        <f>-0.017/(C7*C7+C22*C22)*(C21*C7-C6*C22)</f>
        <v>-0.00011231952187486572</v>
      </c>
      <c r="D51">
        <f>-0.017/(D7*D7+D22*D22)*(D21*D7-D6*D22)</f>
        <v>2.9400208894810856E-05</v>
      </c>
      <c r="E51">
        <f>-0.017/(E7*E7+E22*E22)*(E21*E7-E6*E22)</f>
        <v>1.567567067248535E-05</v>
      </c>
      <c r="F51">
        <f>-0.017/(F7*F7+F22*F22)*(F21*F7-F6*F22)</f>
        <v>9.112235100843197E-05</v>
      </c>
      <c r="G51">
        <f>(B51*B$4+C51*C$4+D51*D$4+E51*E$4+F51*F$4)/SUM(B$4:F$4)</f>
        <v>1.4696917036266298E-07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10000.077229872322</v>
      </c>
      <c r="C62">
        <f>C7+(2/0.017)*(C8*C50-C23*C51)</f>
        <v>10000.016780494041</v>
      </c>
      <c r="D62">
        <f>D7+(2/0.017)*(D8*D50-D23*D51)</f>
        <v>9999.993084650792</v>
      </c>
      <c r="E62">
        <f>E7+(2/0.017)*(E8*E50-E23*E51)</f>
        <v>9999.988594194925</v>
      </c>
      <c r="F62">
        <f>F7+(2/0.017)*(F8*F50-F23*F51)</f>
        <v>9999.904694987319</v>
      </c>
    </row>
    <row r="63" spans="1:6" ht="12.75">
      <c r="A63" t="s">
        <v>68</v>
      </c>
      <c r="B63">
        <f>B8+(3/0.017)*(B9*B50-B24*B51)</f>
        <v>2.238380370754554</v>
      </c>
      <c r="C63">
        <f>C8+(3/0.017)*(C9*C50-C24*C51)</f>
        <v>-0.48927630902875663</v>
      </c>
      <c r="D63">
        <f>D8+(3/0.017)*(D9*D50-D24*D51)</f>
        <v>2.084877257405309</v>
      </c>
      <c r="E63">
        <f>E8+(3/0.017)*(E9*E50-E24*E51)</f>
        <v>3.339686796220762</v>
      </c>
      <c r="F63">
        <f>F8+(3/0.017)*(F9*F50-F24*F51)</f>
        <v>-1.7856522608933956</v>
      </c>
    </row>
    <row r="64" spans="1:6" ht="12.75">
      <c r="A64" t="s">
        <v>69</v>
      </c>
      <c r="B64">
        <f>B9+(4/0.017)*(B10*B50-B25*B51)</f>
        <v>-0.756913879671172</v>
      </c>
      <c r="C64">
        <f>C9+(4/0.017)*(C10*C50-C25*C51)</f>
        <v>-0.08132792198726813</v>
      </c>
      <c r="D64">
        <f>D9+(4/0.017)*(D10*D50-D25*D51)</f>
        <v>0.6953952268576866</v>
      </c>
      <c r="E64">
        <f>E9+(4/0.017)*(E10*E50-E25*E51)</f>
        <v>0.32808800815101313</v>
      </c>
      <c r="F64">
        <f>F9+(4/0.017)*(F10*F50-F25*F51)</f>
        <v>-2.238559137972976</v>
      </c>
    </row>
    <row r="65" spans="1:6" ht="12.75">
      <c r="A65" t="s">
        <v>70</v>
      </c>
      <c r="B65">
        <f>B10+(5/0.017)*(B11*B50-B26*B51)</f>
        <v>0.6108714014240173</v>
      </c>
      <c r="C65">
        <f>C10+(5/0.017)*(C11*C50-C26*C51)</f>
        <v>0.31970801406052624</v>
      </c>
      <c r="D65">
        <f>D10+(5/0.017)*(D11*D50-D26*D51)</f>
        <v>0.08799444145123812</v>
      </c>
      <c r="E65">
        <f>E10+(5/0.017)*(E11*E50-E26*E51)</f>
        <v>-1.1352189113320992</v>
      </c>
      <c r="F65">
        <f>F10+(5/0.017)*(F11*F50-F26*F51)</f>
        <v>-0.8287430236482131</v>
      </c>
    </row>
    <row r="66" spans="1:6" ht="12.75">
      <c r="A66" t="s">
        <v>71</v>
      </c>
      <c r="B66">
        <f>B11+(6/0.017)*(B12*B50-B27*B51)</f>
        <v>0.7030685791601533</v>
      </c>
      <c r="C66">
        <f>C11+(6/0.017)*(C12*C50-C27*C51)</f>
        <v>-1.300150860096911</v>
      </c>
      <c r="D66">
        <f>D11+(6/0.017)*(D12*D50-D27*D51)</f>
        <v>-0.8881611210224787</v>
      </c>
      <c r="E66">
        <f>E11+(6/0.017)*(E12*E50-E27*E51)</f>
        <v>-1.4411211121628282</v>
      </c>
      <c r="F66">
        <f>F11+(6/0.017)*(F12*F50-F27*F51)</f>
        <v>11.999480117672817</v>
      </c>
    </row>
    <row r="67" spans="1:6" ht="12.75">
      <c r="A67" t="s">
        <v>72</v>
      </c>
      <c r="B67">
        <f>B12+(7/0.017)*(B13*B50-B28*B51)</f>
        <v>0.21862336447239392</v>
      </c>
      <c r="C67">
        <f>C12+(7/0.017)*(C13*C50-C28*C51)</f>
        <v>-0.04684319078349119</v>
      </c>
      <c r="D67">
        <f>D12+(7/0.017)*(D13*D50-D28*D51)</f>
        <v>-0.014162393539233565</v>
      </c>
      <c r="E67">
        <f>E12+(7/0.017)*(E13*E50-E28*E51)</f>
        <v>-0.18498044452451418</v>
      </c>
      <c r="F67">
        <f>F12+(7/0.017)*(F13*F50-F28*F51)</f>
        <v>-0.5044402064751553</v>
      </c>
    </row>
    <row r="68" spans="1:6" ht="12.75">
      <c r="A68" t="s">
        <v>73</v>
      </c>
      <c r="B68">
        <f>B13+(8/0.017)*(B14*B50-B29*B51)</f>
        <v>-0.17591011032005957</v>
      </c>
      <c r="C68">
        <f>C13+(8/0.017)*(C14*C50-C29*C51)</f>
        <v>-0.2523949268986709</v>
      </c>
      <c r="D68">
        <f>D13+(8/0.017)*(D14*D50-D29*D51)</f>
        <v>-0.03235002323529961</v>
      </c>
      <c r="E68">
        <f>E13+(8/0.017)*(E14*E50-E29*E51)</f>
        <v>0.010333064357570448</v>
      </c>
      <c r="F68">
        <f>F13+(8/0.017)*(F14*F50-F29*F51)</f>
        <v>-0.22098035053536264</v>
      </c>
    </row>
    <row r="69" spans="1:6" ht="12.75">
      <c r="A69" t="s">
        <v>74</v>
      </c>
      <c r="B69">
        <f>B14+(9/0.017)*(B15*B50-B30*B51)</f>
        <v>-0.05971516042025312</v>
      </c>
      <c r="C69">
        <f>C14+(9/0.017)*(C15*C50-C30*C51)</f>
        <v>0.023830642513511534</v>
      </c>
      <c r="D69">
        <f>D14+(9/0.017)*(D15*D50-D30*D51)</f>
        <v>0.03574272203409396</v>
      </c>
      <c r="E69">
        <f>E14+(9/0.017)*(E15*E50-E30*E51)</f>
        <v>0.09163343623823314</v>
      </c>
      <c r="F69">
        <f>F14+(9/0.017)*(F15*F50-F30*F51)</f>
        <v>0.06875176502321542</v>
      </c>
    </row>
    <row r="70" spans="1:6" ht="12.75">
      <c r="A70" t="s">
        <v>75</v>
      </c>
      <c r="B70">
        <f>B15+(10/0.017)*(B16*B50-B31*B51)</f>
        <v>0.00932041353497867</v>
      </c>
      <c r="C70">
        <f>C15+(10/0.017)*(C16*C50-C31*C51)</f>
        <v>0.2438706834012107</v>
      </c>
      <c r="D70">
        <f>D15+(10/0.017)*(D16*D50-D31*D51)</f>
        <v>0.34986792904819547</v>
      </c>
      <c r="E70">
        <f>E15+(10/0.017)*(E16*E50-E31*E51)</f>
        <v>0.22581671898614322</v>
      </c>
      <c r="F70">
        <f>F15+(10/0.017)*(F16*F50-F31*F51)</f>
        <v>-0.13376714023796316</v>
      </c>
    </row>
    <row r="71" spans="1:6" ht="12.75">
      <c r="A71" t="s">
        <v>76</v>
      </c>
      <c r="B71">
        <f>B16+(11/0.017)*(B17*B50-B32*B51)</f>
        <v>-0.02337731481772271</v>
      </c>
      <c r="C71">
        <f>C16+(11/0.017)*(C17*C50-C32*C51)</f>
        <v>-0.0739668025482999</v>
      </c>
      <c r="D71">
        <f>D16+(11/0.017)*(D17*D50-D32*D51)</f>
        <v>-0.04124816217647175</v>
      </c>
      <c r="E71">
        <f>E16+(11/0.017)*(E17*E50-E32*E51)</f>
        <v>-0.019410287790309996</v>
      </c>
      <c r="F71">
        <f>F16+(11/0.017)*(F17*F50-F32*F51)</f>
        <v>-0.054971093621575644</v>
      </c>
    </row>
    <row r="72" spans="1:6" ht="12.75">
      <c r="A72" t="s">
        <v>77</v>
      </c>
      <c r="B72">
        <f>B17+(12/0.017)*(B18*B50-B33*B51)</f>
        <v>-0.04642240006669513</v>
      </c>
      <c r="C72">
        <f>C17+(12/0.017)*(C18*C50-C33*C51)</f>
        <v>-0.03842035048309498</v>
      </c>
      <c r="D72">
        <f>D17+(12/0.017)*(D18*D50-D33*D51)</f>
        <v>-0.04272783775053946</v>
      </c>
      <c r="E72">
        <f>E17+(12/0.017)*(E18*E50-E33*E51)</f>
        <v>-0.05479492662045153</v>
      </c>
      <c r="F72">
        <f>F17+(12/0.017)*(F18*F50-F33*F51)</f>
        <v>-0.018878442569907984</v>
      </c>
    </row>
    <row r="73" spans="1:6" ht="12.75">
      <c r="A73" t="s">
        <v>78</v>
      </c>
      <c r="B73">
        <f>B18+(13/0.017)*(B19*B50-B34*B51)</f>
        <v>0.022193106419645697</v>
      </c>
      <c r="C73">
        <f>C18+(13/0.017)*(C19*C50-C34*C51)</f>
        <v>0.03561720614342722</v>
      </c>
      <c r="D73">
        <f>D18+(13/0.017)*(D19*D50-D34*D51)</f>
        <v>0.02960846421152659</v>
      </c>
      <c r="E73">
        <f>E18+(13/0.017)*(E19*E50-E34*E51)</f>
        <v>0.04923870369477931</v>
      </c>
      <c r="F73">
        <f>F18+(13/0.017)*(F19*F50-F34*F51)</f>
        <v>0.0007909773843077401</v>
      </c>
    </row>
    <row r="74" spans="1:6" ht="12.75">
      <c r="A74" t="s">
        <v>79</v>
      </c>
      <c r="B74">
        <f>B19+(14/0.017)*(B20*B50-B35*B51)</f>
        <v>-0.21783181508922858</v>
      </c>
      <c r="C74">
        <f>C19+(14/0.017)*(C20*C50-C35*C51)</f>
        <v>-0.21906785762014147</v>
      </c>
      <c r="D74">
        <f>D19+(14/0.017)*(D20*D50-D35*D51)</f>
        <v>-0.2378514640671925</v>
      </c>
      <c r="E74">
        <f>E19+(14/0.017)*(E20*E50-E35*E51)</f>
        <v>-0.22755564281992613</v>
      </c>
      <c r="F74">
        <f>F19+(14/0.017)*(F20*F50-F35*F51)</f>
        <v>-0.15489925318431122</v>
      </c>
    </row>
    <row r="75" spans="1:6" ht="12.75">
      <c r="A75" t="s">
        <v>80</v>
      </c>
      <c r="B75" s="56">
        <f>B20</f>
        <v>-0.006460706</v>
      </c>
      <c r="C75" s="56">
        <f>C20</f>
        <v>0.004050735</v>
      </c>
      <c r="D75" s="56">
        <f>D20</f>
        <v>-0.0001622724</v>
      </c>
      <c r="E75" s="56">
        <f>E20</f>
        <v>-0.003596121</v>
      </c>
      <c r="F75" s="56">
        <f>F20</f>
        <v>-0.006807523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15.647997278198643</v>
      </c>
      <c r="C82">
        <f>C22+(2/0.017)*(C8*C51+C23*C50)</f>
        <v>18.05991746226561</v>
      </c>
      <c r="D82">
        <f>D22+(2/0.017)*(D8*D51+D23*D50)</f>
        <v>4.03391956698936</v>
      </c>
      <c r="E82">
        <f>E22+(2/0.017)*(E8*E51+E23*E50)</f>
        <v>-6.204579285876885</v>
      </c>
      <c r="F82">
        <f>F22+(2/0.017)*(F8*F51+F23*F50)</f>
        <v>-43.974036570083676</v>
      </c>
    </row>
    <row r="83" spans="1:6" ht="12.75">
      <c r="A83" t="s">
        <v>83</v>
      </c>
      <c r="B83">
        <f>B23+(3/0.017)*(B9*B51+B24*B50)</f>
        <v>0.28058912310840306</v>
      </c>
      <c r="C83">
        <f>C23+(3/0.017)*(C9*C51+C24*C50)</f>
        <v>-0.4226655753414508</v>
      </c>
      <c r="D83">
        <f>D23+(3/0.017)*(D9*D51+D24*D50)</f>
        <v>1.595171548953226</v>
      </c>
      <c r="E83">
        <f>E23+(3/0.017)*(E9*E51+E24*E50)</f>
        <v>-0.2558115879283019</v>
      </c>
      <c r="F83">
        <f>F23+(3/0.017)*(F9*F51+F24*F50)</f>
        <v>4.88981192255743</v>
      </c>
    </row>
    <row r="84" spans="1:6" ht="12.75">
      <c r="A84" t="s">
        <v>84</v>
      </c>
      <c r="B84">
        <f>B24+(4/0.017)*(B10*B51+B25*B50)</f>
        <v>-0.22533326262423475</v>
      </c>
      <c r="C84">
        <f>C24+(4/0.017)*(C10*C51+C25*C50)</f>
        <v>6.183701805968632</v>
      </c>
      <c r="D84">
        <f>D24+(4/0.017)*(D10*D51+D25*D50)</f>
        <v>3.201765128486381</v>
      </c>
      <c r="E84">
        <f>E24+(4/0.017)*(E10*E51+E25*E50)</f>
        <v>0.8514843195347136</v>
      </c>
      <c r="F84">
        <f>F24+(4/0.017)*(F10*F51+F25*F50)</f>
        <v>0.4813015301547881</v>
      </c>
    </row>
    <row r="85" spans="1:6" ht="12.75">
      <c r="A85" t="s">
        <v>85</v>
      </c>
      <c r="B85">
        <f>B25+(5/0.017)*(B11*B51+B26*B50)</f>
        <v>-1.4560795484863411</v>
      </c>
      <c r="C85">
        <f>C25+(5/0.017)*(C11*C51+C26*C50)</f>
        <v>-0.4974367398678575</v>
      </c>
      <c r="D85">
        <f>D25+(5/0.017)*(D11*D51+D26*D50)</f>
        <v>-0.003154043815796149</v>
      </c>
      <c r="E85">
        <f>E25+(5/0.017)*(E11*E51+E26*E50)</f>
        <v>-0.9255109078224484</v>
      </c>
      <c r="F85">
        <f>F25+(5/0.017)*(F11*F51+F26*F50)</f>
        <v>-0.9224431426724145</v>
      </c>
    </row>
    <row r="86" spans="1:6" ht="12.75">
      <c r="A86" t="s">
        <v>86</v>
      </c>
      <c r="B86">
        <f>B26+(6/0.017)*(B12*B51+B27*B50)</f>
        <v>1.438595897339716</v>
      </c>
      <c r="C86">
        <f>C26+(6/0.017)*(C12*C51+C27*C50)</f>
        <v>1.2211179612216507</v>
      </c>
      <c r="D86">
        <f>D26+(6/0.017)*(D12*D51+D27*D50)</f>
        <v>1.0697815935061021</v>
      </c>
      <c r="E86">
        <f>E26+(6/0.017)*(E12*E51+E27*E50)</f>
        <v>0.7857785120631015</v>
      </c>
      <c r="F86">
        <f>F26+(6/0.017)*(F12*F51+F27*F50)</f>
        <v>1.497899902778096</v>
      </c>
    </row>
    <row r="87" spans="1:6" ht="12.75">
      <c r="A87" t="s">
        <v>87</v>
      </c>
      <c r="B87">
        <f>B27+(7/0.017)*(B13*B51+B28*B50)</f>
        <v>0.2524053950644354</v>
      </c>
      <c r="C87">
        <f>C27+(7/0.017)*(C13*C51+C28*C50)</f>
        <v>-0.241989491031307</v>
      </c>
      <c r="D87">
        <f>D27+(7/0.017)*(D13*D51+D28*D50)</f>
        <v>0.08913176371409777</v>
      </c>
      <c r="E87">
        <f>E27+(7/0.017)*(E13*E51+E28*E50)</f>
        <v>0.3217808490823562</v>
      </c>
      <c r="F87">
        <f>F27+(7/0.017)*(F13*F51+F28*F50)</f>
        <v>0.3374802269430869</v>
      </c>
    </row>
    <row r="88" spans="1:6" ht="12.75">
      <c r="A88" t="s">
        <v>88</v>
      </c>
      <c r="B88">
        <f>B28+(8/0.017)*(B14*B51+B29*B50)</f>
        <v>-0.1934958993184225</v>
      </c>
      <c r="C88">
        <f>C28+(8/0.017)*(C14*C51+C29*C50)</f>
        <v>0.5341741706661995</v>
      </c>
      <c r="D88">
        <f>D28+(8/0.017)*(D14*D51+D29*D50)</f>
        <v>0.38121491427558146</v>
      </c>
      <c r="E88">
        <f>E28+(8/0.017)*(E14*E51+E29*E50)</f>
        <v>0.5296087419898916</v>
      </c>
      <c r="F88">
        <f>F28+(8/0.017)*(F14*F51+F29*F50)</f>
        <v>0.21496969156568244</v>
      </c>
    </row>
    <row r="89" spans="1:6" ht="12.75">
      <c r="A89" t="s">
        <v>89</v>
      </c>
      <c r="B89">
        <f>B29+(9/0.017)*(B15*B51+B30*B50)</f>
        <v>0.19153914394149457</v>
      </c>
      <c r="C89">
        <f>C29+(9/0.017)*(C15*C51+C30*C50)</f>
        <v>0.05692036067183505</v>
      </c>
      <c r="D89">
        <f>D29+(9/0.017)*(D15*D51+D30*D50)</f>
        <v>0.05875496322604231</v>
      </c>
      <c r="E89">
        <f>E29+(9/0.017)*(E15*E51+E30*E50)</f>
        <v>0.0496908873553419</v>
      </c>
      <c r="F89">
        <f>F29+(9/0.017)*(F15*F51+F30*F50)</f>
        <v>0.09355685722594007</v>
      </c>
    </row>
    <row r="90" spans="1:6" ht="12.75">
      <c r="A90" t="s">
        <v>90</v>
      </c>
      <c r="B90">
        <f>B30+(10/0.017)*(B16*B51+B31*B50)</f>
        <v>0.17102355103883424</v>
      </c>
      <c r="C90">
        <f>C30+(10/0.017)*(C16*C51+C31*C50)</f>
        <v>0.07855896622904421</v>
      </c>
      <c r="D90">
        <f>D30+(10/0.017)*(D16*D51+D31*D50)</f>
        <v>0.16018388744770007</v>
      </c>
      <c r="E90">
        <f>E30+(10/0.017)*(E16*E51+E31*E50)</f>
        <v>0.01236251116152119</v>
      </c>
      <c r="F90">
        <f>F30+(10/0.017)*(F16*F51+F31*F50)</f>
        <v>0.222435283487585</v>
      </c>
    </row>
    <row r="91" spans="1:6" ht="12.75">
      <c r="A91" t="s">
        <v>91</v>
      </c>
      <c r="B91">
        <f>B31+(11/0.017)*(B17*B51+B32*B50)</f>
        <v>0.0585835931155482</v>
      </c>
      <c r="C91">
        <f>C31+(11/0.017)*(C17*C51+C32*C50)</f>
        <v>-0.011236276655485225</v>
      </c>
      <c r="D91">
        <f>D31+(11/0.017)*(D17*D51+D32*D50)</f>
        <v>-0.00550173774199565</v>
      </c>
      <c r="E91">
        <f>E31+(11/0.017)*(E17*E51+E32*E50)</f>
        <v>0.04444781330219855</v>
      </c>
      <c r="F91">
        <f>F31+(11/0.017)*(F17*F51+F32*F50)</f>
        <v>0.041578815317169907</v>
      </c>
    </row>
    <row r="92" spans="1:6" ht="12.75">
      <c r="A92" t="s">
        <v>92</v>
      </c>
      <c r="B92">
        <f>B32+(12/0.017)*(B18*B51+B33*B50)</f>
        <v>-0.005258179497897825</v>
      </c>
      <c r="C92">
        <f>C32+(12/0.017)*(C18*C51+C33*C50)</f>
        <v>0.009762382869469104</v>
      </c>
      <c r="D92">
        <f>D32+(12/0.017)*(D18*D51+D33*D50)</f>
        <v>0.04167915279695117</v>
      </c>
      <c r="E92">
        <f>E32+(12/0.017)*(E18*E51+E33*E50)</f>
        <v>0.08710464043447778</v>
      </c>
      <c r="F92">
        <f>F32+(12/0.017)*(F18*F51+F33*F50)</f>
        <v>0.039321413515451424</v>
      </c>
    </row>
    <row r="93" spans="1:6" ht="12.75">
      <c r="A93" t="s">
        <v>93</v>
      </c>
      <c r="B93">
        <f>B33+(13/0.017)*(B19*B51+B34*B50)</f>
        <v>0.12799282898676606</v>
      </c>
      <c r="C93">
        <f>C33+(13/0.017)*(C19*C51+C34*C50)</f>
        <v>0.11230213700365885</v>
      </c>
      <c r="D93">
        <f>D33+(13/0.017)*(D19*D51+D34*D50)</f>
        <v>0.12624643725121706</v>
      </c>
      <c r="E93">
        <f>E33+(13/0.017)*(E19*E51+E34*E50)</f>
        <v>0.13283818444133313</v>
      </c>
      <c r="F93">
        <f>F33+(13/0.017)*(F19*F51+F34*F50)</f>
        <v>0.08708291252203926</v>
      </c>
    </row>
    <row r="94" spans="1:6" ht="12.75">
      <c r="A94" t="s">
        <v>94</v>
      </c>
      <c r="B94">
        <f>B34+(14/0.017)*(B20*B51+B35*B50)</f>
        <v>0.010627418682355465</v>
      </c>
      <c r="C94">
        <f>C34+(14/0.017)*(C20*C51+C35*C50)</f>
        <v>-0.000900874762632864</v>
      </c>
      <c r="D94">
        <f>D34+(14/0.017)*(D20*D51+D35*D50)</f>
        <v>0.007529089880729903</v>
      </c>
      <c r="E94">
        <f>E34+(14/0.017)*(E20*E51+E35*E50)</f>
        <v>-0.003107534209087089</v>
      </c>
      <c r="F94">
        <f>F34+(14/0.017)*(F20*F51+F35*F50)</f>
        <v>-0.03238173662645762</v>
      </c>
    </row>
    <row r="95" spans="1:6" ht="12.75">
      <c r="A95" t="s">
        <v>95</v>
      </c>
      <c r="B95" s="56">
        <f>B35</f>
        <v>0.005524535</v>
      </c>
      <c r="C95" s="56">
        <f>C35</f>
        <v>-0.0006175747</v>
      </c>
      <c r="D95" s="56">
        <f>D35</f>
        <v>-0.001056496</v>
      </c>
      <c r="E95" s="56">
        <f>E35</f>
        <v>-0.002601892</v>
      </c>
      <c r="F95" s="56">
        <f>F35</f>
        <v>0.006302339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2.238363083905036</v>
      </c>
      <c r="C103">
        <f>C63*10000/C62</f>
        <v>-0.48927548800031556</v>
      </c>
      <c r="D103">
        <f>D63*10000/D62</f>
        <v>2.0848786991717354</v>
      </c>
      <c r="E103">
        <f>E63*10000/E62</f>
        <v>3.339690605406768</v>
      </c>
      <c r="F103">
        <f>F63*10000/F62</f>
        <v>-1.7856692792167255</v>
      </c>
      <c r="G103">
        <f>AVERAGE(C103:E103)</f>
        <v>1.645097938859396</v>
      </c>
      <c r="H103">
        <f>STDEV(C103:E103)</f>
        <v>1.9519991480456516</v>
      </c>
      <c r="I103">
        <f>(B103*B4+C103*C4+D103*D4+E103*E4+F103*F4)/SUM(B4:F4)</f>
        <v>1.2737127724143262</v>
      </c>
      <c r="K103">
        <f>(LN(H103)+LN(H123))/2-LN(K114*K115^3)</f>
        <v>-3.4874840380554795</v>
      </c>
    </row>
    <row r="104" spans="1:11" ht="12.75">
      <c r="A104" t="s">
        <v>69</v>
      </c>
      <c r="B104">
        <f>B64*10000/B62</f>
        <v>-0.7569080340800888</v>
      </c>
      <c r="C104">
        <f>C64*10000/C62</f>
        <v>-0.0813277855152261</v>
      </c>
      <c r="D104">
        <f>D64*10000/D62</f>
        <v>0.6953957077481022</v>
      </c>
      <c r="E104">
        <f>E64*10000/E62</f>
        <v>0.32808838236222676</v>
      </c>
      <c r="F104">
        <f>F64*10000/F62</f>
        <v>-2.2385804727670107</v>
      </c>
      <c r="G104">
        <f>AVERAGE(C104:E104)</f>
        <v>0.314052101531701</v>
      </c>
      <c r="H104">
        <f>STDEV(C104:E104)</f>
        <v>0.3885519387822713</v>
      </c>
      <c r="I104">
        <f>(B104*B4+C104*C4+D104*D4+E104*E4+F104*F4)/SUM(B4:F4)</f>
        <v>-0.1808026291948164</v>
      </c>
      <c r="K104">
        <f>(LN(H104)+LN(H124))/2-LN(K114*K115^4)</f>
        <v>-3.268426324261425</v>
      </c>
    </row>
    <row r="105" spans="1:11" ht="12.75">
      <c r="A105" t="s">
        <v>70</v>
      </c>
      <c r="B105">
        <f>B65*10000/B62</f>
        <v>0.6108666837084185</v>
      </c>
      <c r="C105">
        <f>C65*10000/C62</f>
        <v>0.319707477575584</v>
      </c>
      <c r="D105">
        <f>D65*10000/D62</f>
        <v>0.0879945023025093</v>
      </c>
      <c r="E105">
        <f>E65*10000/E62</f>
        <v>-1.135220206142138</v>
      </c>
      <c r="F105">
        <f>F65*10000/F62</f>
        <v>-0.8287509220599267</v>
      </c>
      <c r="G105">
        <f>AVERAGE(C105:E105)</f>
        <v>-0.2425060754213482</v>
      </c>
      <c r="H105">
        <f>STDEV(C105:E105)</f>
        <v>0.7817458763043823</v>
      </c>
      <c r="I105">
        <f>(B105*B4+C105*C4+D105*D4+E105*E4+F105*F4)/SUM(B4:F4)</f>
        <v>-0.1970971585732744</v>
      </c>
      <c r="K105">
        <f>(LN(H105)+LN(H125))/2-LN(K114*K115^5)</f>
        <v>-3.205593160793865</v>
      </c>
    </row>
    <row r="106" spans="1:11" ht="12.75">
      <c r="A106" t="s">
        <v>71</v>
      </c>
      <c r="B106">
        <f>B66*10000/B62</f>
        <v>0.703063149412427</v>
      </c>
      <c r="C106">
        <f>C66*10000/C62</f>
        <v>-1.300148678383196</v>
      </c>
      <c r="D106">
        <f>D66*10000/D62</f>
        <v>-0.8881617352173338</v>
      </c>
      <c r="E106">
        <f>E66*10000/E62</f>
        <v>-1.4411227558793525</v>
      </c>
      <c r="F106">
        <f>F66*10000/F62</f>
        <v>11.999594479823223</v>
      </c>
      <c r="G106">
        <f>AVERAGE(C106:E106)</f>
        <v>-1.209811056493294</v>
      </c>
      <c r="H106">
        <f>STDEV(C106:E106)</f>
        <v>0.2873362786691534</v>
      </c>
      <c r="I106">
        <f>(B106*B4+C106*C4+D106*D4+E106*E4+F106*F4)/SUM(B4:F4)</f>
        <v>0.8260823345450786</v>
      </c>
      <c r="K106">
        <f>(LN(H106)+LN(H126))/2-LN(K114*K115^6)</f>
        <v>-3.482932470743552</v>
      </c>
    </row>
    <row r="107" spans="1:11" ht="12.75">
      <c r="A107" t="s">
        <v>72</v>
      </c>
      <c r="B107">
        <f>B67*10000/B62</f>
        <v>0.218621676059981</v>
      </c>
      <c r="C107">
        <f>C67*10000/C62</f>
        <v>-0.04684311217843471</v>
      </c>
      <c r="D107">
        <f>D67*10000/D62</f>
        <v>-0.014162403333030033</v>
      </c>
      <c r="E107">
        <f>E67*10000/E62</f>
        <v>-0.1849806555098441</v>
      </c>
      <c r="F107">
        <f>F67*10000/F62</f>
        <v>-0.5044450140890018</v>
      </c>
      <c r="G107">
        <f>AVERAGE(C107:E107)</f>
        <v>-0.08199539034043628</v>
      </c>
      <c r="H107">
        <f>STDEV(C107:E107)</f>
        <v>0.09067238176076252</v>
      </c>
      <c r="I107">
        <f>(B107*B4+C107*C4+D107*D4+E107*E4+F107*F4)/SUM(B4:F4)</f>
        <v>-0.09478210502779845</v>
      </c>
      <c r="K107">
        <f>(LN(H107)+LN(H127))/2-LN(K114*K115^7)</f>
        <v>-3.3441485597663423</v>
      </c>
    </row>
    <row r="108" spans="1:9" ht="12.75">
      <c r="A108" t="s">
        <v>73</v>
      </c>
      <c r="B108">
        <f>B68*10000/B62</f>
        <v>-0.17590875177901555</v>
      </c>
      <c r="C108">
        <f>C68*10000/C62</f>
        <v>-0.2523945033682249</v>
      </c>
      <c r="D108">
        <f>D68*10000/D62</f>
        <v>-0.03235004560648584</v>
      </c>
      <c r="E108">
        <f>E68*10000/E62</f>
        <v>0.01033307614327568</v>
      </c>
      <c r="F108">
        <f>F68*10000/F62</f>
        <v>-0.22098245660894558</v>
      </c>
      <c r="G108">
        <f>AVERAGE(C108:E108)</f>
        <v>-0.0914704909438117</v>
      </c>
      <c r="H108">
        <f>STDEV(C108:E108)</f>
        <v>0.1409888844968133</v>
      </c>
      <c r="I108">
        <f>(B108*B4+C108*C4+D108*D4+E108*E4+F108*F4)/SUM(B4:F4)</f>
        <v>-0.12094573477092155</v>
      </c>
    </row>
    <row r="109" spans="1:9" ht="12.75">
      <c r="A109" t="s">
        <v>74</v>
      </c>
      <c r="B109">
        <f>B69*10000/B62</f>
        <v>-0.05971469924439328</v>
      </c>
      <c r="C109">
        <f>C69*10000/C62</f>
        <v>0.023830602524583168</v>
      </c>
      <c r="D109">
        <f>D69*10000/D62</f>
        <v>0.035742746751451504</v>
      </c>
      <c r="E109">
        <f>E69*10000/E62</f>
        <v>0.09163354075366356</v>
      </c>
      <c r="F109">
        <f>F69*10000/F62</f>
        <v>0.06875242026824398</v>
      </c>
      <c r="G109">
        <f>AVERAGE(C109:E109)</f>
        <v>0.05040229667656607</v>
      </c>
      <c r="H109">
        <f>STDEV(C109:E109)</f>
        <v>0.03620064103202204</v>
      </c>
      <c r="I109">
        <f>(B109*B4+C109*C4+D109*D4+E109*E4+F109*F4)/SUM(B4:F4)</f>
        <v>0.03691936766770731</v>
      </c>
    </row>
    <row r="110" spans="1:11" ht="12.75">
      <c r="A110" t="s">
        <v>75</v>
      </c>
      <c r="B110">
        <f>B70*10000/B62</f>
        <v>0.009320341554099847</v>
      </c>
      <c r="C110">
        <f>C70*10000/C62</f>
        <v>0.24387027417484247</v>
      </c>
      <c r="D110">
        <f>D70*10000/D62</f>
        <v>0.3498681709942534</v>
      </c>
      <c r="E110">
        <f>E70*10000/E62</f>
        <v>0.22581697654858493</v>
      </c>
      <c r="F110">
        <f>F70*10000/F62</f>
        <v>-0.13376841511801305</v>
      </c>
      <c r="G110">
        <f>AVERAGE(C110:E110)</f>
        <v>0.27318514057256027</v>
      </c>
      <c r="H110">
        <f>STDEV(C110:E110)</f>
        <v>0.06702011455366436</v>
      </c>
      <c r="I110">
        <f>(B110*B4+C110*C4+D110*D4+E110*E4+F110*F4)/SUM(B4:F4)</f>
        <v>0.1808323647540171</v>
      </c>
      <c r="K110">
        <f>EXP(AVERAGE(K103:K107))</f>
        <v>0.034814653239574424</v>
      </c>
    </row>
    <row r="111" spans="1:9" ht="12.75">
      <c r="A111" t="s">
        <v>76</v>
      </c>
      <c r="B111">
        <f>B71*10000/B62</f>
        <v>-0.023377134276413164</v>
      </c>
      <c r="C111">
        <f>C71*10000/C62</f>
        <v>-0.07396667842855924</v>
      </c>
      <c r="D111">
        <f>D71*10000/D62</f>
        <v>-0.041248190701036046</v>
      </c>
      <c r="E111">
        <f>E71*10000/E62</f>
        <v>-0.019410309929331147</v>
      </c>
      <c r="F111">
        <f>F71*10000/F62</f>
        <v>-0.05497161752864621</v>
      </c>
      <c r="G111">
        <f>AVERAGE(C111:E111)</f>
        <v>-0.04487505968630881</v>
      </c>
      <c r="H111">
        <f>STDEV(C111:E111)</f>
        <v>0.027458422568187382</v>
      </c>
      <c r="I111">
        <f>(B111*B4+C111*C4+D111*D4+E111*E4+F111*F4)/SUM(B4:F4)</f>
        <v>-0.043114713551243376</v>
      </c>
    </row>
    <row r="112" spans="1:9" ht="12.75">
      <c r="A112" t="s">
        <v>77</v>
      </c>
      <c r="B112">
        <f>B72*10000/B62</f>
        <v>-0.046422041549860946</v>
      </c>
      <c r="C112">
        <f>C72*10000/C62</f>
        <v>-0.03842028601195693</v>
      </c>
      <c r="D112">
        <f>D72*10000/D62</f>
        <v>-0.04272786729835179</v>
      </c>
      <c r="E112">
        <f>E72*10000/E62</f>
        <v>-0.05479498911854803</v>
      </c>
      <c r="F112">
        <f>F72*10000/F62</f>
        <v>-0.01887862249264359</v>
      </c>
      <c r="G112">
        <f>AVERAGE(C112:E112)</f>
        <v>-0.045314380809618915</v>
      </c>
      <c r="H112">
        <f>STDEV(C112:E112)</f>
        <v>0.008488242725395325</v>
      </c>
      <c r="I112">
        <f>(B112*B4+C112*C4+D112*D4+E112*E4+F112*F4)/SUM(B4:F4)</f>
        <v>-0.04195266584191735</v>
      </c>
    </row>
    <row r="113" spans="1:9" ht="12.75">
      <c r="A113" t="s">
        <v>78</v>
      </c>
      <c r="B113">
        <f>B73*10000/B62</f>
        <v>0.022192935023891865</v>
      </c>
      <c r="C113">
        <f>C73*10000/C62</f>
        <v>0.03561714637609597</v>
      </c>
      <c r="D113">
        <f>D73*10000/D62</f>
        <v>0.0296084846868277</v>
      </c>
      <c r="E113">
        <f>E73*10000/E62</f>
        <v>0.04923875985554902</v>
      </c>
      <c r="F113">
        <f>F73*10000/F62</f>
        <v>0.0007909849227905498</v>
      </c>
      <c r="G113">
        <f>AVERAGE(C113:E113)</f>
        <v>0.03815479697282423</v>
      </c>
      <c r="H113">
        <f>STDEV(C113:E113)</f>
        <v>0.010058164778588365</v>
      </c>
      <c r="I113">
        <f>(B113*B4+C113*C4+D113*D4+E113*E4+F113*F4)/SUM(B4:F4)</f>
        <v>0.030869611898793094</v>
      </c>
    </row>
    <row r="114" spans="1:11" ht="12.75">
      <c r="A114" t="s">
        <v>79</v>
      </c>
      <c r="B114">
        <f>B74*10000/B62</f>
        <v>-0.21783013278989424</v>
      </c>
      <c r="C114">
        <f>C74*10000/C62</f>
        <v>-0.2190674900140704</v>
      </c>
      <c r="D114">
        <f>D74*10000/D62</f>
        <v>-0.2378516285498996</v>
      </c>
      <c r="E114">
        <f>E74*10000/E62</f>
        <v>-0.22755590236575277</v>
      </c>
      <c r="F114">
        <f>F74*10000/F62</f>
        <v>-0.15490072946590983</v>
      </c>
      <c r="G114">
        <f>AVERAGE(C114:E114)</f>
        <v>-0.2281583403099076</v>
      </c>
      <c r="H114">
        <f>STDEV(C114:E114)</f>
        <v>0.009406548981465824</v>
      </c>
      <c r="I114">
        <f>(B114*B4+C114*C4+D114*D4+E114*E4+F114*F4)/SUM(B4:F4)</f>
        <v>-0.2169075904137741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-0.006460656104435394</v>
      </c>
      <c r="C115">
        <f>C75*10000/C62</f>
        <v>0.0040507282026779525</v>
      </c>
      <c r="D115">
        <f>D75*10000/D62</f>
        <v>-0.00016227251221710888</v>
      </c>
      <c r="E115">
        <f>E75*10000/E62</f>
        <v>-0.0035961251016701935</v>
      </c>
      <c r="F115">
        <f>F75*10000/F62</f>
        <v>-0.006807587879724921</v>
      </c>
      <c r="G115">
        <f>AVERAGE(C115:E115)</f>
        <v>9.744352959688343E-05</v>
      </c>
      <c r="H115">
        <f>STDEV(C115:E115)</f>
        <v>0.0038300366422968704</v>
      </c>
      <c r="I115">
        <f>(B115*B4+C115*C4+D115*D4+E115*E4+F115*F4)/SUM(B4:F4)</f>
        <v>-0.0017699924749140573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15.647876429848765</v>
      </c>
      <c r="C122">
        <f>C82*10000/C62</f>
        <v>18.059887156882727</v>
      </c>
      <c r="D122">
        <f>D82*10000/D62</f>
        <v>4.033922356587538</v>
      </c>
      <c r="E122">
        <f>E82*10000/E62</f>
        <v>-6.204586362707147</v>
      </c>
      <c r="F122">
        <f>F82*10000/F62</f>
        <v>-43.97445566868919</v>
      </c>
      <c r="G122">
        <f>AVERAGE(C122:E122)</f>
        <v>5.296407716921039</v>
      </c>
      <c r="H122">
        <f>STDEV(C122:E122)</f>
        <v>12.181402659772472</v>
      </c>
      <c r="I122">
        <f>(B122*B4+C122*C4+D122*D4+E122*E4+F122*F4)/SUM(B4:F4)</f>
        <v>0.23262460578937882</v>
      </c>
    </row>
    <row r="123" spans="1:9" ht="12.75">
      <c r="A123" t="s">
        <v>83</v>
      </c>
      <c r="B123">
        <f>B83*10000/B62</f>
        <v>0.28058695613892326</v>
      </c>
      <c r="C123">
        <f>C83*10000/C62</f>
        <v>-0.4226648660889242</v>
      </c>
      <c r="D123">
        <f>D83*10000/D62</f>
        <v>1.5951726520708198</v>
      </c>
      <c r="E123">
        <f>E83*10000/E62</f>
        <v>-0.2558118797023454</v>
      </c>
      <c r="F123">
        <f>F83*10000/F62</f>
        <v>4.889858525360307</v>
      </c>
      <c r="G123">
        <f>AVERAGE(C123:E123)</f>
        <v>0.3055653020931834</v>
      </c>
      <c r="H123">
        <f>STDEV(C123:E123)</f>
        <v>1.119944336832767</v>
      </c>
      <c r="I123">
        <f>(B123*B4+C123*C4+D123*D4+E123*E4+F123*F4)/SUM(B4:F4)</f>
        <v>0.9125000041521169</v>
      </c>
    </row>
    <row r="124" spans="1:9" ht="12.75">
      <c r="A124" t="s">
        <v>84</v>
      </c>
      <c r="B124">
        <f>B84*10000/B62</f>
        <v>-0.2253315223917643</v>
      </c>
      <c r="C124">
        <f>C84*10000/C62</f>
        <v>6.183691429428913</v>
      </c>
      <c r="D124">
        <f>D84*10000/D62</f>
        <v>3.2017673426203066</v>
      </c>
      <c r="E124">
        <f>E84*10000/E62</f>
        <v>0.8514852907222386</v>
      </c>
      <c r="F124">
        <f>F84*10000/F62</f>
        <v>0.4813061172433488</v>
      </c>
      <c r="G124">
        <f>AVERAGE(C124:E124)</f>
        <v>3.4123146875904857</v>
      </c>
      <c r="H124">
        <f>STDEV(C124:E124)</f>
        <v>2.6723310451309703</v>
      </c>
      <c r="I124">
        <f>(B124*B4+C124*C4+D124*D4+E124*E4+F124*F4)/SUM(B4:F4)</f>
        <v>2.4962977094868064</v>
      </c>
    </row>
    <row r="125" spans="1:9" ht="12.75">
      <c r="A125" t="s">
        <v>85</v>
      </c>
      <c r="B125">
        <f>B85*10000/B62</f>
        <v>-1.4560683032894255</v>
      </c>
      <c r="C125">
        <f>C85*10000/C62</f>
        <v>-0.4974359051458333</v>
      </c>
      <c r="D125">
        <f>D85*10000/D62</f>
        <v>-0.0031540459969290977</v>
      </c>
      <c r="E125">
        <f>E85*10000/E62</f>
        <v>-0.9255119634433534</v>
      </c>
      <c r="F125">
        <f>F85*10000/F62</f>
        <v>-0.9224519341017421</v>
      </c>
      <c r="G125">
        <f>AVERAGE(C125:E125)</f>
        <v>-0.4753673048620386</v>
      </c>
      <c r="H125">
        <f>STDEV(C125:E125)</f>
        <v>0.46157480358863895</v>
      </c>
      <c r="I125">
        <f>(B125*B4+C125*C4+D125*D4+E125*E4+F125*F4)/SUM(B4:F4)</f>
        <v>-0.6766909630613855</v>
      </c>
    </row>
    <row r="126" spans="1:9" ht="12.75">
      <c r="A126" t="s">
        <v>86</v>
      </c>
      <c r="B126">
        <f>B86*10000/B62</f>
        <v>1.4385847871677722</v>
      </c>
      <c r="C126">
        <f>C86*10000/C62</f>
        <v>1.221115912128822</v>
      </c>
      <c r="D126">
        <f>D86*10000/D62</f>
        <v>1.0697823332979433</v>
      </c>
      <c r="E126">
        <f>E86*10000/E62</f>
        <v>0.7857794083077777</v>
      </c>
      <c r="F126">
        <f>F86*10000/F62</f>
        <v>1.497914178651075</v>
      </c>
      <c r="G126">
        <f>AVERAGE(C126:E126)</f>
        <v>1.0255592179115143</v>
      </c>
      <c r="H126">
        <f>STDEV(C126:E126)</f>
        <v>0.22101183416424433</v>
      </c>
      <c r="I126">
        <f>(B126*B4+C126*C4+D126*D4+E126*E4+F126*F4)/SUM(B4:F4)</f>
        <v>1.1482195201468954</v>
      </c>
    </row>
    <row r="127" spans="1:9" ht="12.75">
      <c r="A127" t="s">
        <v>87</v>
      </c>
      <c r="B127">
        <f>B87*10000/B62</f>
        <v>0.25240344575584645</v>
      </c>
      <c r="C127">
        <f>C87*10000/C62</f>
        <v>-0.2419890849616672</v>
      </c>
      <c r="D127">
        <f>D87*10000/D62</f>
        <v>0.08913182535186755</v>
      </c>
      <c r="E127">
        <f>E87*10000/E62</f>
        <v>0.321781216099739</v>
      </c>
      <c r="F127">
        <f>F87*10000/F62</f>
        <v>0.3374834433294715</v>
      </c>
      <c r="G127">
        <f>AVERAGE(C127:E127)</f>
        <v>0.05630798549664643</v>
      </c>
      <c r="H127">
        <f>STDEV(C127:E127)</f>
        <v>0.28331482742145364</v>
      </c>
      <c r="I127">
        <f>(B127*B4+C127*C4+D127*D4+E127*E4+F127*F4)/SUM(B4:F4)</f>
        <v>0.12207504096235099</v>
      </c>
    </row>
    <row r="128" spans="1:9" ht="12.75">
      <c r="A128" t="s">
        <v>88</v>
      </c>
      <c r="B128">
        <f>B88*10000/B62</f>
        <v>-0.19349440496360348</v>
      </c>
      <c r="C128">
        <f>C88*10000/C62</f>
        <v>0.534173274297055</v>
      </c>
      <c r="D128">
        <f>D88*10000/D62</f>
        <v>0.3812151778991893</v>
      </c>
      <c r="E128">
        <f>E88*10000/E62</f>
        <v>0.5296093460519883</v>
      </c>
      <c r="F128">
        <f>F88*10000/F62</f>
        <v>0.21497174035412647</v>
      </c>
      <c r="G128">
        <f>AVERAGE(C128:E128)</f>
        <v>0.4816659327494109</v>
      </c>
      <c r="H128">
        <f>STDEV(C128:E128)</f>
        <v>0.08702283018117084</v>
      </c>
      <c r="I128">
        <f>(B128*B4+C128*C4+D128*D4+E128*E4+F128*F4)/SUM(B4:F4)</f>
        <v>0.34852068251551727</v>
      </c>
    </row>
    <row r="129" spans="1:9" ht="12.75">
      <c r="A129" t="s">
        <v>89</v>
      </c>
      <c r="B129">
        <f>B89*10000/B62</f>
        <v>0.19153766469855563</v>
      </c>
      <c r="C129">
        <f>C89*10000/C62</f>
        <v>0.056920265156818015</v>
      </c>
      <c r="D129">
        <f>D89*10000/D62</f>
        <v>0.058755003857179244</v>
      </c>
      <c r="E129">
        <f>E89*10000/E62</f>
        <v>0.04969094403186406</v>
      </c>
      <c r="F129">
        <f>F89*10000/F62</f>
        <v>0.09355774887818438</v>
      </c>
      <c r="G129">
        <f>AVERAGE(C129:E129)</f>
        <v>0.05512207101528711</v>
      </c>
      <c r="H129">
        <f>STDEV(C129:E129)</f>
        <v>0.004792120799520792</v>
      </c>
      <c r="I129">
        <f>(B129*B4+C129*C4+D129*D4+E129*E4+F129*F4)/SUM(B4:F4)</f>
        <v>0.07996682248805538</v>
      </c>
    </row>
    <row r="130" spans="1:9" ht="12.75">
      <c r="A130" t="s">
        <v>90</v>
      </c>
      <c r="B130">
        <f>B90*10000/B62</f>
        <v>0.1710222302363337</v>
      </c>
      <c r="C130">
        <f>C90*10000/C62</f>
        <v>0.07855883440343896</v>
      </c>
      <c r="D130">
        <f>D90*10000/D62</f>
        <v>0.1601839982205286</v>
      </c>
      <c r="E130">
        <f>E90*10000/E62</f>
        <v>0.012362525261976528</v>
      </c>
      <c r="F130">
        <f>F90*10000/F62</f>
        <v>0.22243740342754043</v>
      </c>
      <c r="G130">
        <f>AVERAGE(C130:E130)</f>
        <v>0.08370178596198136</v>
      </c>
      <c r="H130">
        <f>STDEV(C130:E130)</f>
        <v>0.07404481366010127</v>
      </c>
      <c r="I130">
        <f>(B130*B4+C130*C4+D130*D4+E130*E4+F130*F4)/SUM(B4:F4)</f>
        <v>0.11480970236675825</v>
      </c>
    </row>
    <row r="131" spans="1:9" ht="12.75">
      <c r="A131" t="s">
        <v>91</v>
      </c>
      <c r="B131">
        <f>B91*10000/B62</f>
        <v>0.058583140678700706</v>
      </c>
      <c r="C131">
        <f>C91*10000/C62</f>
        <v>-0.01123625780048952</v>
      </c>
      <c r="D131">
        <f>D91*10000/D62</f>
        <v>-0.005501741546642055</v>
      </c>
      <c r="E131">
        <f>E91*10000/E62</f>
        <v>0.044447863998565824</v>
      </c>
      <c r="F131">
        <f>F91*10000/F62</f>
        <v>0.04157921158789867</v>
      </c>
      <c r="G131">
        <f>AVERAGE(C131:E131)</f>
        <v>0.009236621550478084</v>
      </c>
      <c r="H131">
        <f>STDEV(C131:E131)</f>
        <v>0.03062833435268595</v>
      </c>
      <c r="I131">
        <f>(B131*B4+C131*C4+D131*D4+E131*E4+F131*F4)/SUM(B4:F4)</f>
        <v>0.020675951601430043</v>
      </c>
    </row>
    <row r="132" spans="1:9" ht="12.75">
      <c r="A132" t="s">
        <v>92</v>
      </c>
      <c r="B132">
        <f>B92*10000/B62</f>
        <v>-0.005258138889358318</v>
      </c>
      <c r="C132">
        <f>C92*10000/C62</f>
        <v>0.009762366487735838</v>
      </c>
      <c r="D132">
        <f>D92*10000/D62</f>
        <v>0.041679181619560725</v>
      </c>
      <c r="E132">
        <f>E92*10000/E62</f>
        <v>0.08710473978444609</v>
      </c>
      <c r="F132">
        <f>F92*10000/F62</f>
        <v>0.03932178827180441</v>
      </c>
      <c r="G132">
        <f>AVERAGE(C132:E132)</f>
        <v>0.046182095963914226</v>
      </c>
      <c r="H132">
        <f>STDEV(C132:E132)</f>
        <v>0.03886731087927692</v>
      </c>
      <c r="I132">
        <f>(B132*B4+C132*C4+D132*D4+E132*E4+F132*F4)/SUM(B4:F4)</f>
        <v>0.03782538714725268</v>
      </c>
    </row>
    <row r="133" spans="1:9" ht="12.75">
      <c r="A133" t="s">
        <v>93</v>
      </c>
      <c r="B133">
        <f>B93*10000/B62</f>
        <v>0.127991840507416</v>
      </c>
      <c r="C133">
        <f>C93*10000/C62</f>
        <v>0.112301948555441</v>
      </c>
      <c r="D133">
        <f>D93*10000/D62</f>
        <v>0.12624652455509744</v>
      </c>
      <c r="E133">
        <f>E93*10000/E62</f>
        <v>0.13283833595414976</v>
      </c>
      <c r="F133">
        <f>F93*10000/F62</f>
        <v>0.08708374247375733</v>
      </c>
      <c r="G133">
        <f>AVERAGE(C133:E133)</f>
        <v>0.12379560302156274</v>
      </c>
      <c r="H133">
        <f>STDEV(C133:E133)</f>
        <v>0.010485278447428937</v>
      </c>
      <c r="I133">
        <f>(B133*B4+C133*C4+D133*D4+E133*E4+F133*F4)/SUM(B4:F4)</f>
        <v>0.11951160261009644</v>
      </c>
    </row>
    <row r="134" spans="1:9" ht="12.75">
      <c r="A134" t="s">
        <v>94</v>
      </c>
      <c r="B134">
        <f>B94*10000/B62</f>
        <v>0.010627336607570533</v>
      </c>
      <c r="C134">
        <f>C94*10000/C62</f>
        <v>-0.0009008732509230422</v>
      </c>
      <c r="D134">
        <f>D94*10000/D62</f>
        <v>0.007529095087362078</v>
      </c>
      <c r="E134">
        <f>E94*10000/E62</f>
        <v>-0.003107537753484077</v>
      </c>
      <c r="F134">
        <f>F94*10000/F62</f>
        <v>-0.032382045243580876</v>
      </c>
      <c r="G134">
        <f>AVERAGE(C134:E134)</f>
        <v>0.0011735613609849865</v>
      </c>
      <c r="H134">
        <f>STDEV(C134:E134)</f>
        <v>0.0056135504600077525</v>
      </c>
      <c r="I134">
        <f>(B134*B4+C134*C4+D134*D4+E134*E4+F134*F4)/SUM(B4:F4)</f>
        <v>-0.0019284018696927002</v>
      </c>
    </row>
    <row r="135" spans="1:9" ht="12.75">
      <c r="A135" t="s">
        <v>95</v>
      </c>
      <c r="B135">
        <f>B95*10000/B62</f>
        <v>0.005524492334416237</v>
      </c>
      <c r="C135">
        <f>C95*10000/C62</f>
        <v>-0.0006175736636808817</v>
      </c>
      <c r="D135">
        <f>D95*10000/D62</f>
        <v>-0.001056496730604383</v>
      </c>
      <c r="E135">
        <f>E95*10000/E62</f>
        <v>-0.0026018949676706827</v>
      </c>
      <c r="F135">
        <f>F95*10000/F62</f>
        <v>0.006302399065022281</v>
      </c>
      <c r="G135">
        <f>AVERAGE(C135:E135)</f>
        <v>-0.001425321787318649</v>
      </c>
      <c r="H135">
        <f>STDEV(C135:E135)</f>
        <v>0.0010423083522701703</v>
      </c>
      <c r="I135">
        <f>(B135*B4+C135*C4+D135*D4+E135*E4+F135*F4)/SUM(B4:F4)</f>
        <v>0.0006089384364581386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2005-04-05T12:55:01Z</cp:lastPrinted>
  <dcterms:created xsi:type="dcterms:W3CDTF">2005-04-05T12:55:01Z</dcterms:created>
  <dcterms:modified xsi:type="dcterms:W3CDTF">2005-04-05T17:59:40Z</dcterms:modified>
  <cp:category/>
  <cp:version/>
  <cp:contentType/>
  <cp:contentStatus/>
</cp:coreProperties>
</file>