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<sst xmlns="http://schemas.openxmlformats.org/spreadsheetml/2006/main" count="206" uniqueCount="99">
  <si>
    <t xml:space="preserve"> Thu 07/04/2005       07:27:56</t>
  </si>
  <si>
    <t>LISSNER</t>
  </si>
  <si>
    <t>HCMQAP541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</si>
  <si>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</si>
  <si>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</si>
  <si>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</si>
  <si>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</si>
  <si>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</si>
  <si>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</si>
  <si>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</si>
  <si>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</si>
  <si>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</si>
  <si>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</si>
  <si>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</si>
  <si>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</si>
  <si>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</si>
  <si>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</si>
  <si>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</si>
  <si>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</si>
  <si>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</si>
  <si>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</si>
  <si>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</si>
  <si>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</si>
  <si>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</si>
  <si>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</si>
  <si>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</si>
  <si>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</si>
  <si>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</si>
  <si>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</si>
  <si>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</si>
  <si>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</si>
  <si>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</si>
  <si>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</si>
  <si>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</si>
  <si>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a6!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</si>
  <si>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</si>
  <si>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</si>
  <si>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</si>
  <si>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</si>
  <si>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</si>
  <si>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</si>
  <si>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</si>
  <si>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</si>
  <si>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</si>
  <si>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</si>
  <si>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</si>
  <si>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</si>
  <si>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</si>
  <si>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</si>
  <si>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55.240281*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</si>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</sst>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72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72" fontId="2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2" fillId="2" borderId="5" xfId="0" applyNumberFormat="1" applyFont="1" applyFill="1" applyBorder="1" applyAlignment="1">
      <alignment horizontal="left"/>
    </xf>
    <xf numFmtId="172" fontId="2" fillId="2" borderId="6" xfId="0" applyNumberFormat="1" applyFont="1" applyFill="1" applyBorder="1" applyAlignment="1">
      <alignment horizontal="left"/>
    </xf>
    <xf numFmtId="172" fontId="2" fillId="2" borderId="14" xfId="0" applyNumberFormat="1" applyFont="1" applyFill="1" applyBorder="1" applyAlignment="1">
      <alignment horizontal="left"/>
    </xf>
    <xf numFmtId="173" fontId="3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3627973"/>
        <c:axId val="42720962"/>
      </c:lineChart>
      <c:catAx>
        <c:axId val="136279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720962"/>
        <c:crosses val="autoZero"/>
        <c:auto val="1"/>
        <c:lblOffset val="100"/>
        <c:noMultiLvlLbl val="0"/>
      </c:catAx>
      <c:valAx>
        <c:axId val="42720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62797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22" t="s">
        <v>10</v>
      </c>
      <c r="G3" s="32" t="s">
        <v>11</v>
      </c>
    </row>
    <row r="4" spans="1:7" ht="12">
      <c r="A4" s="19" t="s">
        <v>12</v>
      </c>
      <c r="B4" s="10">
        <v>-0.002268</v>
      </c>
      <c r="C4" s="11">
        <v>-0.003772</v>
      </c>
      <c r="D4" s="11">
        <v>-0.003766</v>
      </c>
      <c r="E4" s="11">
        <v>-0.003768</v>
      </c>
      <c r="F4" s="23">
        <v>-0.002087</v>
      </c>
      <c r="G4" s="33">
        <v>-0.011743</v>
      </c>
    </row>
    <row r="5" spans="1:7" ht="12.75" thickBot="1">
      <c r="A5" s="43" t="s">
        <v>13</v>
      </c>
      <c r="B5" s="44">
        <v>5.868754</v>
      </c>
      <c r="C5" s="45">
        <v>3.409618</v>
      </c>
      <c r="D5" s="45">
        <v>1.19422</v>
      </c>
      <c r="E5" s="45">
        <v>-4.281565</v>
      </c>
      <c r="F5" s="46">
        <v>-6.985556</v>
      </c>
      <c r="G5" s="47">
        <v>7.686751</v>
      </c>
    </row>
    <row r="6" spans="1:7" ht="12.75" thickTop="1">
      <c r="A6" s="6" t="s">
        <v>14</v>
      </c>
      <c r="B6" s="38">
        <v>7.546808</v>
      </c>
      <c r="C6" s="39">
        <v>-46.38275</v>
      </c>
      <c r="D6" s="39">
        <v>2.443654</v>
      </c>
      <c r="E6" s="39">
        <v>35.8047</v>
      </c>
      <c r="F6" s="40">
        <v>6.604422</v>
      </c>
      <c r="G6" s="41">
        <v>0.005911459</v>
      </c>
    </row>
    <row r="7" spans="1:7" ht="12">
      <c r="A7" s="19" t="s">
        <v>15</v>
      </c>
      <c r="B7" s="29">
        <v>10000</v>
      </c>
      <c r="C7" s="13">
        <v>10000</v>
      </c>
      <c r="D7" s="13">
        <v>10000</v>
      </c>
      <c r="E7" s="13">
        <v>10000</v>
      </c>
      <c r="F7" s="25">
        <v>10000</v>
      </c>
      <c r="G7" s="35">
        <v>10000</v>
      </c>
    </row>
    <row r="8" spans="1:7" ht="12">
      <c r="A8" s="19" t="s">
        <v>16</v>
      </c>
      <c r="B8" s="28">
        <v>-2.954448</v>
      </c>
      <c r="C8" s="12">
        <v>3.373417</v>
      </c>
      <c r="D8" s="12">
        <v>-0.1119715</v>
      </c>
      <c r="E8" s="12">
        <v>0.8490772</v>
      </c>
      <c r="F8" s="24">
        <v>-7.250586</v>
      </c>
      <c r="G8" s="34">
        <v>-0.4041303</v>
      </c>
    </row>
    <row r="9" spans="1:7" ht="12">
      <c r="A9" s="19" t="s">
        <v>17</v>
      </c>
      <c r="B9" s="28">
        <v>1.52537</v>
      </c>
      <c r="C9" s="12">
        <v>-0.1947233</v>
      </c>
      <c r="D9" s="12">
        <v>-0.718382</v>
      </c>
      <c r="E9" s="12">
        <v>-0.4475432</v>
      </c>
      <c r="F9" s="24">
        <v>-1.55137</v>
      </c>
      <c r="G9" s="34">
        <v>-0.3132024</v>
      </c>
    </row>
    <row r="10" spans="1:7" ht="12">
      <c r="A10" s="19" t="s">
        <v>18</v>
      </c>
      <c r="B10" s="28">
        <v>0.5746567</v>
      </c>
      <c r="C10" s="12">
        <v>-1.507905</v>
      </c>
      <c r="D10" s="12">
        <v>-0.8712894</v>
      </c>
      <c r="E10" s="12">
        <v>-0.6007395</v>
      </c>
      <c r="F10" s="24">
        <v>-0.900013</v>
      </c>
      <c r="G10" s="34">
        <v>-0.753948</v>
      </c>
    </row>
    <row r="11" spans="1:7" ht="12">
      <c r="A11" s="20" t="s">
        <v>19</v>
      </c>
      <c r="B11" s="30">
        <v>2.206802</v>
      </c>
      <c r="C11" s="14">
        <v>-1.02369</v>
      </c>
      <c r="D11" s="14">
        <v>0.1676529</v>
      </c>
      <c r="E11" s="14">
        <v>-0.5574558</v>
      </c>
      <c r="F11" s="26">
        <v>13.07155</v>
      </c>
      <c r="G11" s="36">
        <v>1.720989</v>
      </c>
    </row>
    <row r="12" spans="1:7" ht="12">
      <c r="A12" s="19" t="s">
        <v>20</v>
      </c>
      <c r="B12" s="28">
        <v>0.09854532</v>
      </c>
      <c r="C12" s="12">
        <v>-0.03316574</v>
      </c>
      <c r="D12" s="12">
        <v>0.0446681</v>
      </c>
      <c r="E12" s="12">
        <v>0.3580116</v>
      </c>
      <c r="F12" s="24">
        <v>0.1723865</v>
      </c>
      <c r="G12" s="34">
        <v>0.1261508</v>
      </c>
    </row>
    <row r="13" spans="1:7" ht="12">
      <c r="A13" s="19" t="s">
        <v>21</v>
      </c>
      <c r="B13" s="28">
        <v>-0.2458552</v>
      </c>
      <c r="C13" s="12">
        <v>0.001981755</v>
      </c>
      <c r="D13" s="12">
        <v>-0.1176115</v>
      </c>
      <c r="E13" s="12">
        <v>-0.1531128</v>
      </c>
      <c r="F13" s="24">
        <v>-0.1692091</v>
      </c>
      <c r="G13" s="34">
        <v>-0.1227906</v>
      </c>
    </row>
    <row r="14" spans="1:7" ht="12">
      <c r="A14" s="19" t="s">
        <v>22</v>
      </c>
      <c r="B14" s="28">
        <v>-0.03469722</v>
      </c>
      <c r="C14" s="12">
        <v>-0.1381601</v>
      </c>
      <c r="D14" s="12">
        <v>-0.06689346</v>
      </c>
      <c r="E14" s="12">
        <v>-0.02902672</v>
      </c>
      <c r="F14" s="24">
        <v>0.01231933</v>
      </c>
      <c r="G14" s="34">
        <v>-0.05972928</v>
      </c>
    </row>
    <row r="15" spans="1:7" ht="12">
      <c r="A15" s="20" t="s">
        <v>23</v>
      </c>
      <c r="B15" s="30">
        <v>-0.1275519</v>
      </c>
      <c r="C15" s="14">
        <v>0.01075986</v>
      </c>
      <c r="D15" s="14">
        <v>0.1086935</v>
      </c>
      <c r="E15" s="14">
        <v>0.1067006</v>
      </c>
      <c r="F15" s="26">
        <v>-0.1737033</v>
      </c>
      <c r="G15" s="36">
        <v>0.01278601</v>
      </c>
    </row>
    <row r="16" spans="1:7" ht="12">
      <c r="A16" s="19" t="s">
        <v>24</v>
      </c>
      <c r="B16" s="28">
        <v>-0.03595741</v>
      </c>
      <c r="C16" s="12">
        <v>-0.02303872</v>
      </c>
      <c r="D16" s="12">
        <v>0.04418967</v>
      </c>
      <c r="E16" s="12">
        <v>-0.006404932</v>
      </c>
      <c r="F16" s="24">
        <v>0.02674393</v>
      </c>
      <c r="G16" s="34">
        <v>0.001894668</v>
      </c>
    </row>
    <row r="17" spans="1:7" ht="12">
      <c r="A17" s="19" t="s">
        <v>25</v>
      </c>
      <c r="B17" s="28">
        <v>-0.04585979</v>
      </c>
      <c r="C17" s="12">
        <v>-0.0416759</v>
      </c>
      <c r="D17" s="12">
        <v>-0.03941139</v>
      </c>
      <c r="E17" s="12">
        <v>-0.02556775</v>
      </c>
      <c r="F17" s="24">
        <v>-0.04588973</v>
      </c>
      <c r="G17" s="34">
        <v>-0.03842125</v>
      </c>
    </row>
    <row r="18" spans="1:7" ht="12">
      <c r="A18" s="19" t="s">
        <v>26</v>
      </c>
      <c r="B18" s="28">
        <v>0.02928544</v>
      </c>
      <c r="C18" s="12">
        <v>0.02005345</v>
      </c>
      <c r="D18" s="12">
        <v>0.01315073</v>
      </c>
      <c r="E18" s="12">
        <v>0.01364271</v>
      </c>
      <c r="F18" s="24">
        <v>-0.04017396</v>
      </c>
      <c r="G18" s="34">
        <v>0.01015753</v>
      </c>
    </row>
    <row r="19" spans="1:7" ht="12">
      <c r="A19" s="20" t="s">
        <v>27</v>
      </c>
      <c r="B19" s="30">
        <v>-0.2341283</v>
      </c>
      <c r="C19" s="14">
        <v>-0.2065098</v>
      </c>
      <c r="D19" s="14">
        <v>-0.2133074</v>
      </c>
      <c r="E19" s="14">
        <v>-0.212919</v>
      </c>
      <c r="F19" s="26">
        <v>-0.1850364</v>
      </c>
      <c r="G19" s="36">
        <v>-0.2108243</v>
      </c>
    </row>
    <row r="20" spans="1:7" ht="12.75" thickBot="1">
      <c r="A20" s="43" t="s">
        <v>28</v>
      </c>
      <c r="B20" s="44">
        <v>-0.002332607</v>
      </c>
      <c r="C20" s="45">
        <v>-0.0002121424</v>
      </c>
      <c r="D20" s="45">
        <v>0.007845052</v>
      </c>
      <c r="E20" s="45">
        <v>-0.006332316</v>
      </c>
      <c r="F20" s="46">
        <v>-0.00685545</v>
      </c>
      <c r="G20" s="47">
        <v>-0.0009395082</v>
      </c>
    </row>
    <row r="21" spans="1:7" ht="12.75" thickTop="1">
      <c r="A21" s="6" t="s">
        <v>29</v>
      </c>
      <c r="B21" s="38">
        <v>-89.66825</v>
      </c>
      <c r="C21" s="39">
        <v>49.54153</v>
      </c>
      <c r="D21" s="39">
        <v>62.82762</v>
      </c>
      <c r="E21" s="39">
        <v>-27.29655</v>
      </c>
      <c r="F21" s="40">
        <v>-56.03715</v>
      </c>
      <c r="G21" s="42">
        <v>0.01988062</v>
      </c>
    </row>
    <row r="22" spans="1:7" ht="12">
      <c r="A22" s="19" t="s">
        <v>30</v>
      </c>
      <c r="B22" s="28">
        <v>117.3805</v>
      </c>
      <c r="C22" s="12">
        <v>68.19341</v>
      </c>
      <c r="D22" s="12">
        <v>23.88444</v>
      </c>
      <c r="E22" s="12">
        <v>-85.6334</v>
      </c>
      <c r="F22" s="24">
        <v>-139.7202</v>
      </c>
      <c r="G22" s="35">
        <v>0</v>
      </c>
    </row>
    <row r="23" spans="1:7" ht="12">
      <c r="A23" s="19" t="s">
        <v>31</v>
      </c>
      <c r="B23" s="28">
        <v>-0.008523569</v>
      </c>
      <c r="C23" s="12">
        <v>-1.327664</v>
      </c>
      <c r="D23" s="12">
        <v>-4.259068</v>
      </c>
      <c r="E23" s="12">
        <v>-3.59374</v>
      </c>
      <c r="F23" s="24">
        <v>4.519121</v>
      </c>
      <c r="G23" s="34">
        <v>-1.607778</v>
      </c>
    </row>
    <row r="24" spans="1:7" ht="12">
      <c r="A24" s="19" t="s">
        <v>32</v>
      </c>
      <c r="B24" s="28">
        <v>2.778255</v>
      </c>
      <c r="C24" s="12">
        <v>0.82509</v>
      </c>
      <c r="D24" s="12">
        <v>-0.927905</v>
      </c>
      <c r="E24" s="12">
        <v>-0.2178989</v>
      </c>
      <c r="F24" s="24">
        <v>1.976966</v>
      </c>
      <c r="G24" s="34">
        <v>0.5888661</v>
      </c>
    </row>
    <row r="25" spans="1:7" ht="12">
      <c r="A25" s="19" t="s">
        <v>33</v>
      </c>
      <c r="B25" s="28">
        <v>0.0746024</v>
      </c>
      <c r="C25" s="12">
        <v>0.4002998</v>
      </c>
      <c r="D25" s="12">
        <v>-0.9296505</v>
      </c>
      <c r="E25" s="12">
        <v>-0.8514558</v>
      </c>
      <c r="F25" s="24">
        <v>-2.104828</v>
      </c>
      <c r="G25" s="34">
        <v>-0.6017283</v>
      </c>
    </row>
    <row r="26" spans="1:7" ht="12">
      <c r="A26" s="20" t="s">
        <v>34</v>
      </c>
      <c r="B26" s="48">
        <v>1.542389</v>
      </c>
      <c r="C26" s="49">
        <v>1.114748</v>
      </c>
      <c r="D26" s="49">
        <v>1.536534</v>
      </c>
      <c r="E26" s="49">
        <v>0.6049898</v>
      </c>
      <c r="F26" s="50">
        <v>1.151728</v>
      </c>
      <c r="G26" s="36">
        <v>1.160391</v>
      </c>
    </row>
    <row r="27" spans="1:7" ht="12">
      <c r="A27" s="19" t="s">
        <v>35</v>
      </c>
      <c r="B27" s="28">
        <v>-0.3994457</v>
      </c>
      <c r="C27" s="12">
        <v>-0.4005881</v>
      </c>
      <c r="D27" s="12">
        <v>-0.09903264</v>
      </c>
      <c r="E27" s="12">
        <v>-0.1664503</v>
      </c>
      <c r="F27" s="24">
        <v>-0.0744553</v>
      </c>
      <c r="G27" s="34">
        <v>-0.228103</v>
      </c>
    </row>
    <row r="28" spans="1:7" ht="12">
      <c r="A28" s="19" t="s">
        <v>36</v>
      </c>
      <c r="B28" s="28">
        <v>0.2564097</v>
      </c>
      <c r="C28" s="12">
        <v>-0.3714845</v>
      </c>
      <c r="D28" s="12">
        <v>-0.6361375</v>
      </c>
      <c r="E28" s="12">
        <v>-0.4059053</v>
      </c>
      <c r="F28" s="24">
        <v>0.1205113</v>
      </c>
      <c r="G28" s="34">
        <v>-0.2869327</v>
      </c>
    </row>
    <row r="29" spans="1:7" ht="12">
      <c r="A29" s="19" t="s">
        <v>37</v>
      </c>
      <c r="B29" s="28">
        <v>0.1270878</v>
      </c>
      <c r="C29" s="12">
        <v>0.08637535</v>
      </c>
      <c r="D29" s="12">
        <v>-0.0248556</v>
      </c>
      <c r="E29" s="12">
        <v>0.1369026</v>
      </c>
      <c r="F29" s="24">
        <v>0.04649009</v>
      </c>
      <c r="G29" s="34">
        <v>0.07236476</v>
      </c>
    </row>
    <row r="30" spans="1:7" ht="12">
      <c r="A30" s="20" t="s">
        <v>38</v>
      </c>
      <c r="B30" s="30">
        <v>0.2122985</v>
      </c>
      <c r="C30" s="14">
        <v>0.1423643</v>
      </c>
      <c r="D30" s="14">
        <v>0.1094993</v>
      </c>
      <c r="E30" s="14">
        <v>-0.02556127</v>
      </c>
      <c r="F30" s="26">
        <v>0.1617353</v>
      </c>
      <c r="G30" s="36">
        <v>0.10676</v>
      </c>
    </row>
    <row r="31" spans="1:7" ht="12">
      <c r="A31" s="19" t="s">
        <v>39</v>
      </c>
      <c r="B31" s="28">
        <v>-0.06946942</v>
      </c>
      <c r="C31" s="12">
        <v>-0.05078121</v>
      </c>
      <c r="D31" s="12">
        <v>0.006062968</v>
      </c>
      <c r="E31" s="12">
        <v>-0.02059724</v>
      </c>
      <c r="F31" s="24">
        <v>-0.01680168</v>
      </c>
      <c r="G31" s="34">
        <v>-0.02802639</v>
      </c>
    </row>
    <row r="32" spans="1:7" ht="12">
      <c r="A32" s="19" t="s">
        <v>40</v>
      </c>
      <c r="B32" s="28">
        <v>0.04827862</v>
      </c>
      <c r="C32" s="12">
        <v>-0.06280638</v>
      </c>
      <c r="D32" s="12">
        <v>-0.06609738</v>
      </c>
      <c r="E32" s="12">
        <v>-0.04328</v>
      </c>
      <c r="F32" s="24">
        <v>0.01357694</v>
      </c>
      <c r="G32" s="34">
        <v>-0.03263686</v>
      </c>
    </row>
    <row r="33" spans="1:7" ht="12">
      <c r="A33" s="19" t="s">
        <v>41</v>
      </c>
      <c r="B33" s="28">
        <v>0.1406122</v>
      </c>
      <c r="C33" s="12">
        <v>0.08927502</v>
      </c>
      <c r="D33" s="12">
        <v>0.1046</v>
      </c>
      <c r="E33" s="12">
        <v>0.1336099</v>
      </c>
      <c r="F33" s="24">
        <v>0.1235913</v>
      </c>
      <c r="G33" s="34">
        <v>0.1156358</v>
      </c>
    </row>
    <row r="34" spans="1:7" ht="12">
      <c r="A34" s="20" t="s">
        <v>42</v>
      </c>
      <c r="B34" s="30">
        <v>-0.003929194</v>
      </c>
      <c r="C34" s="14">
        <v>-0.006997566</v>
      </c>
      <c r="D34" s="14">
        <v>-0.008187868</v>
      </c>
      <c r="E34" s="14">
        <v>0.01525636</v>
      </c>
      <c r="F34" s="26">
        <v>-0.02355055</v>
      </c>
      <c r="G34" s="36">
        <v>-0.003699144</v>
      </c>
    </row>
    <row r="35" spans="1:7" ht="12.75" thickBot="1">
      <c r="A35" s="21" t="s">
        <v>43</v>
      </c>
      <c r="B35" s="31">
        <v>-0.004408792</v>
      </c>
      <c r="C35" s="15">
        <v>-0.0009596987</v>
      </c>
      <c r="D35" s="15">
        <v>-0.003980573</v>
      </c>
      <c r="E35" s="15">
        <v>-0.002780005</v>
      </c>
      <c r="F35" s="27">
        <v>-0.003084347</v>
      </c>
      <c r="G35" s="37">
        <v>-0.002906765</v>
      </c>
    </row>
    <row r="36" spans="1:7" ht="12">
      <c r="A36" s="4" t="s">
        <v>44</v>
      </c>
      <c r="B36" s="3">
        <v>21.56982</v>
      </c>
      <c r="C36" s="3">
        <v>21.56677</v>
      </c>
      <c r="D36" s="3">
        <v>21.57288</v>
      </c>
      <c r="E36" s="3">
        <v>21.56372</v>
      </c>
      <c r="F36" s="3">
        <v>21.56677</v>
      </c>
      <c r="G36" s="3"/>
    </row>
    <row r="37" spans="1:6" ht="12">
      <c r="A37" s="4" t="s">
        <v>45</v>
      </c>
      <c r="B37" s="2">
        <v>-0.306193</v>
      </c>
      <c r="C37" s="2">
        <v>-0.27771</v>
      </c>
      <c r="D37" s="2">
        <v>-0.259908</v>
      </c>
      <c r="E37" s="2">
        <v>-0.2410889</v>
      </c>
      <c r="F37" s="2">
        <v>-0.2309163</v>
      </c>
    </row>
    <row r="38" spans="1:7" ht="12">
      <c r="A38" s="4" t="s">
        <v>54</v>
      </c>
      <c r="B38" s="2">
        <v>-1.103875E-05</v>
      </c>
      <c r="C38" s="2">
        <v>7.82727E-05</v>
      </c>
      <c r="D38" s="2">
        <v>0</v>
      </c>
      <c r="E38" s="2">
        <v>-6.126087E-05</v>
      </c>
      <c r="F38" s="2">
        <v>-1.255609E-05</v>
      </c>
      <c r="G38" s="2">
        <v>0.0002128823</v>
      </c>
    </row>
    <row r="39" spans="1:7" ht="12.75" thickBot="1">
      <c r="A39" s="4" t="s">
        <v>55</v>
      </c>
      <c r="B39" s="2">
        <v>0.0001525656</v>
      </c>
      <c r="C39" s="2">
        <v>-8.475437E-05</v>
      </c>
      <c r="D39" s="2">
        <v>-0.0001067964</v>
      </c>
      <c r="E39" s="2">
        <v>4.587953E-05</v>
      </c>
      <c r="F39" s="2">
        <v>9.508772E-05</v>
      </c>
      <c r="G39" s="2">
        <v>0.001046074</v>
      </c>
    </row>
    <row r="40" spans="2:7" ht="12.75" thickBot="1">
      <c r="B40" s="7" t="s">
        <v>46</v>
      </c>
      <c r="C40" s="17">
        <v>-0.003769</v>
      </c>
      <c r="D40" s="16" t="s">
        <v>47</v>
      </c>
      <c r="E40" s="17">
        <v>3.116273</v>
      </c>
      <c r="F40" s="16" t="s">
        <v>48</v>
      </c>
      <c r="G40" s="51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0.002268</v>
      </c>
      <c r="C4">
        <v>0.003772</v>
      </c>
      <c r="D4">
        <v>0.003766</v>
      </c>
      <c r="E4">
        <v>0.003768</v>
      </c>
      <c r="F4">
        <v>0.002087</v>
      </c>
      <c r="G4">
        <v>0.011743</v>
      </c>
    </row>
    <row r="5" spans="1:7" ht="12.75">
      <c r="A5" t="s">
        <v>13</v>
      </c>
      <c r="B5">
        <v>5.868754</v>
      </c>
      <c r="C5">
        <v>3.409618</v>
      </c>
      <c r="D5">
        <v>1.19422</v>
      </c>
      <c r="E5">
        <v>-4.281565</v>
      </c>
      <c r="F5">
        <v>-6.985556</v>
      </c>
      <c r="G5">
        <v>7.686751</v>
      </c>
    </row>
    <row r="6" spans="1:7" ht="12.75">
      <c r="A6" t="s">
        <v>14</v>
      </c>
      <c r="B6" s="52">
        <v>7.546808</v>
      </c>
      <c r="C6" s="52">
        <v>-46.38275</v>
      </c>
      <c r="D6" s="52">
        <v>2.443654</v>
      </c>
      <c r="E6" s="52">
        <v>35.8047</v>
      </c>
      <c r="F6" s="52">
        <v>6.604422</v>
      </c>
      <c r="G6" s="52">
        <v>0.005911459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-2.954448</v>
      </c>
      <c r="C8" s="52">
        <v>3.373417</v>
      </c>
      <c r="D8" s="52">
        <v>-0.1119715</v>
      </c>
      <c r="E8" s="52">
        <v>0.8490772</v>
      </c>
      <c r="F8" s="52">
        <v>-7.250586</v>
      </c>
      <c r="G8" s="52">
        <v>-0.4041303</v>
      </c>
    </row>
    <row r="9" spans="1:7" ht="12.75">
      <c r="A9" t="s">
        <v>17</v>
      </c>
      <c r="B9" s="52">
        <v>1.52537</v>
      </c>
      <c r="C9" s="52">
        <v>-0.1947233</v>
      </c>
      <c r="D9" s="52">
        <v>-0.718382</v>
      </c>
      <c r="E9" s="52">
        <v>-0.4475432</v>
      </c>
      <c r="F9" s="52">
        <v>-1.55137</v>
      </c>
      <c r="G9" s="52">
        <v>-0.3132024</v>
      </c>
    </row>
    <row r="10" spans="1:7" ht="12.75">
      <c r="A10" t="s">
        <v>18</v>
      </c>
      <c r="B10" s="52">
        <v>0.5746567</v>
      </c>
      <c r="C10" s="52">
        <v>-1.507905</v>
      </c>
      <c r="D10" s="52">
        <v>-0.8712894</v>
      </c>
      <c r="E10" s="52">
        <v>-0.6007395</v>
      </c>
      <c r="F10" s="52">
        <v>-0.900013</v>
      </c>
      <c r="G10" s="52">
        <v>-0.753948</v>
      </c>
    </row>
    <row r="11" spans="1:7" ht="12.75">
      <c r="A11" t="s">
        <v>19</v>
      </c>
      <c r="B11" s="52">
        <v>2.206802</v>
      </c>
      <c r="C11" s="52">
        <v>-1.02369</v>
      </c>
      <c r="D11" s="52">
        <v>0.1676529</v>
      </c>
      <c r="E11" s="52">
        <v>-0.5574558</v>
      </c>
      <c r="F11" s="52">
        <v>13.07155</v>
      </c>
      <c r="G11" s="52">
        <v>1.720989</v>
      </c>
    </row>
    <row r="12" spans="1:7" ht="12.75">
      <c r="A12" t="s">
        <v>20</v>
      </c>
      <c r="B12" s="52">
        <v>0.09854532</v>
      </c>
      <c r="C12" s="52">
        <v>-0.03316574</v>
      </c>
      <c r="D12" s="52">
        <v>0.0446681</v>
      </c>
      <c r="E12" s="52">
        <v>0.3580116</v>
      </c>
      <c r="F12" s="52">
        <v>0.1723865</v>
      </c>
      <c r="G12" s="52">
        <v>0.1261508</v>
      </c>
    </row>
    <row r="13" spans="1:7" ht="12.75">
      <c r="A13" t="s">
        <v>21</v>
      </c>
      <c r="B13" s="52">
        <v>-0.2458552</v>
      </c>
      <c r="C13" s="52">
        <v>0.001981755</v>
      </c>
      <c r="D13" s="52">
        <v>-0.1176115</v>
      </c>
      <c r="E13" s="52">
        <v>-0.1531128</v>
      </c>
      <c r="F13" s="52">
        <v>-0.1692091</v>
      </c>
      <c r="G13" s="52">
        <v>-0.1227906</v>
      </c>
    </row>
    <row r="14" spans="1:7" ht="12.75">
      <c r="A14" t="s">
        <v>22</v>
      </c>
      <c r="B14" s="52">
        <v>-0.03469722</v>
      </c>
      <c r="C14" s="52">
        <v>-0.1381601</v>
      </c>
      <c r="D14" s="52">
        <v>-0.06689346</v>
      </c>
      <c r="E14" s="52">
        <v>-0.02902672</v>
      </c>
      <c r="F14" s="52">
        <v>0.01231933</v>
      </c>
      <c r="G14" s="52">
        <v>-0.05972928</v>
      </c>
    </row>
    <row r="15" spans="1:7" ht="12.75">
      <c r="A15" t="s">
        <v>23</v>
      </c>
      <c r="B15" s="52">
        <v>-0.1275519</v>
      </c>
      <c r="C15" s="52">
        <v>0.01075986</v>
      </c>
      <c r="D15" s="52">
        <v>0.1086935</v>
      </c>
      <c r="E15" s="52">
        <v>0.1067006</v>
      </c>
      <c r="F15" s="52">
        <v>-0.1737033</v>
      </c>
      <c r="G15" s="52">
        <v>0.01278601</v>
      </c>
    </row>
    <row r="16" spans="1:7" ht="12.75">
      <c r="A16" t="s">
        <v>24</v>
      </c>
      <c r="B16" s="52">
        <v>-0.03595741</v>
      </c>
      <c r="C16" s="52">
        <v>-0.02303872</v>
      </c>
      <c r="D16" s="52">
        <v>0.04418967</v>
      </c>
      <c r="E16" s="52">
        <v>-0.006404932</v>
      </c>
      <c r="F16" s="52">
        <v>0.02674393</v>
      </c>
      <c r="G16" s="52">
        <v>0.001894668</v>
      </c>
    </row>
    <row r="17" spans="1:7" ht="12.75">
      <c r="A17" t="s">
        <v>25</v>
      </c>
      <c r="B17" s="52">
        <v>-0.04585979</v>
      </c>
      <c r="C17" s="52">
        <v>-0.0416759</v>
      </c>
      <c r="D17" s="52">
        <v>-0.03941139</v>
      </c>
      <c r="E17" s="52">
        <v>-0.02556775</v>
      </c>
      <c r="F17" s="52">
        <v>-0.04588973</v>
      </c>
      <c r="G17" s="52">
        <v>-0.03842125</v>
      </c>
    </row>
    <row r="18" spans="1:7" ht="12.75">
      <c r="A18" t="s">
        <v>26</v>
      </c>
      <c r="B18" s="52">
        <v>0.02928544</v>
      </c>
      <c r="C18" s="52">
        <v>0.02005345</v>
      </c>
      <c r="D18" s="52">
        <v>0.01315073</v>
      </c>
      <c r="E18" s="52">
        <v>0.01364271</v>
      </c>
      <c r="F18" s="52">
        <v>-0.04017396</v>
      </c>
      <c r="G18" s="52">
        <v>0.01015753</v>
      </c>
    </row>
    <row r="19" spans="1:7" ht="12.75">
      <c r="A19" t="s">
        <v>27</v>
      </c>
      <c r="B19" s="52">
        <v>-0.2341283</v>
      </c>
      <c r="C19" s="52">
        <v>-0.2065098</v>
      </c>
      <c r="D19" s="52">
        <v>-0.2133074</v>
      </c>
      <c r="E19" s="52">
        <v>-0.212919</v>
      </c>
      <c r="F19" s="52">
        <v>-0.1850364</v>
      </c>
      <c r="G19" s="52">
        <v>-0.2108243</v>
      </c>
    </row>
    <row r="20" spans="1:7" ht="12.75">
      <c r="A20" t="s">
        <v>28</v>
      </c>
      <c r="B20" s="52">
        <v>-0.002332607</v>
      </c>
      <c r="C20" s="52">
        <v>-0.0002121424</v>
      </c>
      <c r="D20" s="52">
        <v>0.007845052</v>
      </c>
      <c r="E20" s="52">
        <v>-0.006332316</v>
      </c>
      <c r="F20" s="52">
        <v>-0.00685545</v>
      </c>
      <c r="G20" s="52">
        <v>-0.0009395082</v>
      </c>
    </row>
    <row r="21" spans="1:7" ht="12.75">
      <c r="A21" t="s">
        <v>29</v>
      </c>
      <c r="B21" s="52">
        <v>-89.66825</v>
      </c>
      <c r="C21" s="52">
        <v>49.54153</v>
      </c>
      <c r="D21" s="52">
        <v>62.82762</v>
      </c>
      <c r="E21" s="52">
        <v>-27.29655</v>
      </c>
      <c r="F21" s="52">
        <v>-56.03715</v>
      </c>
      <c r="G21" s="52">
        <v>0.01988062</v>
      </c>
    </row>
    <row r="22" spans="1:7" ht="12.75">
      <c r="A22" t="s">
        <v>30</v>
      </c>
      <c r="B22" s="52">
        <v>117.3805</v>
      </c>
      <c r="C22" s="52">
        <v>68.19341</v>
      </c>
      <c r="D22" s="52">
        <v>23.88444</v>
      </c>
      <c r="E22" s="52">
        <v>-85.6334</v>
      </c>
      <c r="F22" s="52">
        <v>-139.7202</v>
      </c>
      <c r="G22" s="52">
        <v>0</v>
      </c>
    </row>
    <row r="23" spans="1:7" ht="12.75">
      <c r="A23" t="s">
        <v>31</v>
      </c>
      <c r="B23" s="52">
        <v>-0.008523569</v>
      </c>
      <c r="C23" s="52">
        <v>-1.327664</v>
      </c>
      <c r="D23" s="52">
        <v>-4.259068</v>
      </c>
      <c r="E23" s="52">
        <v>-3.59374</v>
      </c>
      <c r="F23" s="52">
        <v>4.519121</v>
      </c>
      <c r="G23" s="52">
        <v>-1.607778</v>
      </c>
    </row>
    <row r="24" spans="1:7" ht="12.75">
      <c r="A24" t="s">
        <v>32</v>
      </c>
      <c r="B24" s="52">
        <v>2.778255</v>
      </c>
      <c r="C24" s="52">
        <v>0.82509</v>
      </c>
      <c r="D24" s="52">
        <v>-0.927905</v>
      </c>
      <c r="E24" s="52">
        <v>-0.2178989</v>
      </c>
      <c r="F24" s="52">
        <v>1.976966</v>
      </c>
      <c r="G24" s="52">
        <v>0.5888661</v>
      </c>
    </row>
    <row r="25" spans="1:7" ht="12.75">
      <c r="A25" t="s">
        <v>33</v>
      </c>
      <c r="B25" s="52">
        <v>0.0746024</v>
      </c>
      <c r="C25" s="52">
        <v>0.4002998</v>
      </c>
      <c r="D25" s="52">
        <v>-0.9296505</v>
      </c>
      <c r="E25" s="52">
        <v>-0.8514558</v>
      </c>
      <c r="F25" s="52">
        <v>-2.104828</v>
      </c>
      <c r="G25" s="52">
        <v>-0.6017283</v>
      </c>
    </row>
    <row r="26" spans="1:7" ht="12.75">
      <c r="A26" t="s">
        <v>34</v>
      </c>
      <c r="B26" s="52">
        <v>1.542389</v>
      </c>
      <c r="C26" s="52">
        <v>1.114748</v>
      </c>
      <c r="D26" s="52">
        <v>1.536534</v>
      </c>
      <c r="E26" s="52">
        <v>0.6049898</v>
      </c>
      <c r="F26" s="52">
        <v>1.151728</v>
      </c>
      <c r="G26" s="52">
        <v>1.160391</v>
      </c>
    </row>
    <row r="27" spans="1:7" ht="12.75">
      <c r="A27" t="s">
        <v>35</v>
      </c>
      <c r="B27" s="52">
        <v>-0.3994457</v>
      </c>
      <c r="C27" s="52">
        <v>-0.4005881</v>
      </c>
      <c r="D27" s="52">
        <v>-0.09903264</v>
      </c>
      <c r="E27" s="52">
        <v>-0.1664503</v>
      </c>
      <c r="F27" s="52">
        <v>-0.0744553</v>
      </c>
      <c r="G27" s="52">
        <v>-0.228103</v>
      </c>
    </row>
    <row r="28" spans="1:7" ht="12.75">
      <c r="A28" t="s">
        <v>36</v>
      </c>
      <c r="B28" s="52">
        <v>0.2564097</v>
      </c>
      <c r="C28" s="52">
        <v>-0.3714845</v>
      </c>
      <c r="D28" s="52">
        <v>-0.6361375</v>
      </c>
      <c r="E28" s="52">
        <v>-0.4059053</v>
      </c>
      <c r="F28" s="52">
        <v>0.1205113</v>
      </c>
      <c r="G28" s="52">
        <v>-0.2869327</v>
      </c>
    </row>
    <row r="29" spans="1:7" ht="12.75">
      <c r="A29" t="s">
        <v>37</v>
      </c>
      <c r="B29" s="52">
        <v>0.1270878</v>
      </c>
      <c r="C29" s="52">
        <v>0.08637535</v>
      </c>
      <c r="D29" s="52">
        <v>-0.0248556</v>
      </c>
      <c r="E29" s="52">
        <v>0.1369026</v>
      </c>
      <c r="F29" s="52">
        <v>0.04649009</v>
      </c>
      <c r="G29" s="52">
        <v>0.07236476</v>
      </c>
    </row>
    <row r="30" spans="1:7" ht="12.75">
      <c r="A30" t="s">
        <v>38</v>
      </c>
      <c r="B30" s="52">
        <v>0.2122985</v>
      </c>
      <c r="C30" s="52">
        <v>0.1423643</v>
      </c>
      <c r="D30" s="52">
        <v>0.1094993</v>
      </c>
      <c r="E30" s="52">
        <v>-0.02556127</v>
      </c>
      <c r="F30" s="52">
        <v>0.1617353</v>
      </c>
      <c r="G30" s="52">
        <v>0.10676</v>
      </c>
    </row>
    <row r="31" spans="1:7" ht="12.75">
      <c r="A31" t="s">
        <v>39</v>
      </c>
      <c r="B31" s="52">
        <v>-0.06946942</v>
      </c>
      <c r="C31" s="52">
        <v>-0.05078121</v>
      </c>
      <c r="D31" s="52">
        <v>0.006062968</v>
      </c>
      <c r="E31" s="52">
        <v>-0.02059724</v>
      </c>
      <c r="F31" s="52">
        <v>-0.01680168</v>
      </c>
      <c r="G31" s="52">
        <v>-0.02802639</v>
      </c>
    </row>
    <row r="32" spans="1:7" ht="12.75">
      <c r="A32" t="s">
        <v>40</v>
      </c>
      <c r="B32" s="52">
        <v>0.04827862</v>
      </c>
      <c r="C32" s="52">
        <v>-0.06280638</v>
      </c>
      <c r="D32" s="52">
        <v>-0.06609738</v>
      </c>
      <c r="E32" s="52">
        <v>-0.04328</v>
      </c>
      <c r="F32" s="52">
        <v>0.01357694</v>
      </c>
      <c r="G32" s="52">
        <v>-0.03263686</v>
      </c>
    </row>
    <row r="33" spans="1:7" ht="12.75">
      <c r="A33" t="s">
        <v>41</v>
      </c>
      <c r="B33" s="52">
        <v>0.1406122</v>
      </c>
      <c r="C33" s="52">
        <v>0.08927502</v>
      </c>
      <c r="D33" s="52">
        <v>0.1046</v>
      </c>
      <c r="E33" s="52">
        <v>0.1336099</v>
      </c>
      <c r="F33" s="52">
        <v>0.1235913</v>
      </c>
      <c r="G33" s="52">
        <v>0.1156358</v>
      </c>
    </row>
    <row r="34" spans="1:7" ht="12.75">
      <c r="A34" t="s">
        <v>42</v>
      </c>
      <c r="B34" s="52">
        <v>-0.003929194</v>
      </c>
      <c r="C34" s="52">
        <v>-0.006997566</v>
      </c>
      <c r="D34" s="52">
        <v>-0.008187868</v>
      </c>
      <c r="E34" s="52">
        <v>0.01525636</v>
      </c>
      <c r="F34" s="52">
        <v>-0.02355055</v>
      </c>
      <c r="G34" s="52">
        <v>-0.003699144</v>
      </c>
    </row>
    <row r="35" spans="1:7" ht="12.75">
      <c r="A35" t="s">
        <v>43</v>
      </c>
      <c r="B35" s="52">
        <v>-0.004408792</v>
      </c>
      <c r="C35" s="52">
        <v>-0.0009596987</v>
      </c>
      <c r="D35" s="52">
        <v>-0.003980573</v>
      </c>
      <c r="E35" s="52">
        <v>-0.002780005</v>
      </c>
      <c r="F35" s="52">
        <v>-0.003084347</v>
      </c>
      <c r="G35" s="52">
        <v>-0.002906765</v>
      </c>
    </row>
    <row r="36" spans="1:6" ht="12.75">
      <c r="A36" t="s">
        <v>44</v>
      </c>
      <c r="B36" s="52">
        <v>21.56982</v>
      </c>
      <c r="C36" s="52">
        <v>21.56677</v>
      </c>
      <c r="D36" s="52">
        <v>21.57288</v>
      </c>
      <c r="E36" s="52">
        <v>21.56372</v>
      </c>
      <c r="F36" s="52">
        <v>21.56677</v>
      </c>
    </row>
    <row r="37" spans="1:6" ht="12.75">
      <c r="A37" t="s">
        <v>45</v>
      </c>
      <c r="B37" s="52">
        <v>-0.306193</v>
      </c>
      <c r="C37" s="52">
        <v>-0.27771</v>
      </c>
      <c r="D37" s="52">
        <v>-0.259908</v>
      </c>
      <c r="E37" s="52">
        <v>-0.2410889</v>
      </c>
      <c r="F37" s="52">
        <v>-0.2309163</v>
      </c>
    </row>
    <row r="38" spans="1:7" ht="12.75">
      <c r="A38" t="s">
        <v>56</v>
      </c>
      <c r="B38" s="52">
        <v>-1.103875E-05</v>
      </c>
      <c r="C38" s="52">
        <v>7.82727E-05</v>
      </c>
      <c r="D38" s="52">
        <v>0</v>
      </c>
      <c r="E38" s="52">
        <v>-6.126087E-05</v>
      </c>
      <c r="F38" s="52">
        <v>-1.255609E-05</v>
      </c>
      <c r="G38" s="52">
        <v>0.0002128823</v>
      </c>
    </row>
    <row r="39" spans="1:7" ht="12.75">
      <c r="A39" t="s">
        <v>57</v>
      </c>
      <c r="B39" s="52">
        <v>0.0001525656</v>
      </c>
      <c r="C39" s="52">
        <v>-8.475437E-05</v>
      </c>
      <c r="D39" s="52">
        <v>-0.0001067964</v>
      </c>
      <c r="E39" s="52">
        <v>4.587953E-05</v>
      </c>
      <c r="F39" s="52">
        <v>9.508772E-05</v>
      </c>
      <c r="G39" s="52">
        <v>0.001046074</v>
      </c>
    </row>
    <row r="40" spans="2:7" ht="12.75">
      <c r="B40" t="s">
        <v>46</v>
      </c>
      <c r="C40">
        <v>-0.003769</v>
      </c>
      <c r="D40" t="s">
        <v>47</v>
      </c>
      <c r="E40">
        <v>3.116273</v>
      </c>
      <c r="F40" t="s">
        <v>48</v>
      </c>
      <c r="G40" t="s">
        <v>49</v>
      </c>
    </row>
    <row r="42" ht="12.75">
      <c r="A42" t="s">
        <v>58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59</v>
      </c>
      <c r="B50">
        <f>-0.017/(B7*B7+B22*B22)*(B21*B22+B6*B7)</f>
        <v>-1.1038750977572791E-05</v>
      </c>
      <c r="C50">
        <f>-0.017/(C7*C7+C22*C22)*(C21*C22+C6*C7)</f>
        <v>7.827270605468354E-05</v>
      </c>
      <c r="D50">
        <f>-0.017/(D7*D7+D22*D22)*(D21*D22+D6*D7)</f>
        <v>-4.4092890749236575E-06</v>
      </c>
      <c r="E50">
        <f>-0.017/(E7*E7+E22*E22)*(E21*E22+E6*E7)</f>
        <v>-6.12608720771456E-05</v>
      </c>
      <c r="F50">
        <f>-0.017/(F7*F7+F22*F22)*(F21*F22+F6*F7)</f>
        <v>-1.2556084941383865E-05</v>
      </c>
      <c r="G50">
        <f>(B50*B$4+C50*C$4+D50*D$4+E50*E$4+F50*F$4)/SUM(B$4:F$4)</f>
        <v>-2.1915189926467078E-07</v>
      </c>
    </row>
    <row r="51" spans="1:7" ht="12.75">
      <c r="A51" t="s">
        <v>60</v>
      </c>
      <c r="B51">
        <f>-0.017/(B7*B7+B22*B22)*(B21*B7-B6*B22)</f>
        <v>0.0001525655984109123</v>
      </c>
      <c r="C51">
        <f>-0.017/(C7*C7+C22*C22)*(C21*C7-C6*C22)</f>
        <v>-8.475436927357965E-05</v>
      </c>
      <c r="D51">
        <f>-0.017/(D7*D7+D22*D22)*(D21*D7-D6*D22)</f>
        <v>-0.00010679642265996475</v>
      </c>
      <c r="E51">
        <f>-0.017/(E7*E7+E22*E22)*(E21*E7-E6*E22)</f>
        <v>4.58795373237069E-05</v>
      </c>
      <c r="F51">
        <f>-0.017/(F7*F7+F22*F22)*(F21*F7-F6*F22)</f>
        <v>9.50877211300773E-05</v>
      </c>
      <c r="G51">
        <f>(B51*B$4+C51*C$4+D51*D$4+E51*E$4+F51*F$4)/SUM(B$4:F$4)</f>
        <v>-2.9039402383127483E-07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10000.003989861078</v>
      </c>
      <c r="C62">
        <f>C7+(2/0.017)*(C8*C50-C23*C51)</f>
        <v>10000.01782601792</v>
      </c>
      <c r="D62">
        <f>D7+(2/0.017)*(D8*D50-D23*D51)</f>
        <v>9999.946545939818</v>
      </c>
      <c r="E62">
        <f>E7+(2/0.017)*(E8*E50-E23*E51)</f>
        <v>10000.013278108087</v>
      </c>
      <c r="F62">
        <f>F7+(2/0.017)*(F8*F50-F23*F51)</f>
        <v>9999.960156006622</v>
      </c>
    </row>
    <row r="63" spans="1:6" ht="12.75">
      <c r="A63" t="s">
        <v>68</v>
      </c>
      <c r="B63">
        <f>B8+(3/0.017)*(B9*B50-B24*B51)</f>
        <v>-3.0322193499161947</v>
      </c>
      <c r="C63">
        <f>C8+(3/0.017)*(C9*C50-C24*C51)</f>
        <v>3.3830679052213597</v>
      </c>
      <c r="D63">
        <f>D8+(3/0.017)*(D9*D50-D24*D51)</f>
        <v>-0.12890021423483639</v>
      </c>
      <c r="E63">
        <f>E8+(3/0.017)*(E9*E50-E24*E51)</f>
        <v>0.8556796683716837</v>
      </c>
      <c r="F63">
        <f>F8+(3/0.017)*(F9*F50-F24*F51)</f>
        <v>-7.280322363211082</v>
      </c>
    </row>
    <row r="64" spans="1:6" ht="12.75">
      <c r="A64" t="s">
        <v>69</v>
      </c>
      <c r="B64">
        <f>B9+(4/0.017)*(B10*B50-B25*B51)</f>
        <v>1.5211993524687566</v>
      </c>
      <c r="C64">
        <f>C9+(4/0.017)*(C10*C50-C25*C51)</f>
        <v>-0.2145116877068347</v>
      </c>
      <c r="D64">
        <f>D9+(4/0.017)*(D10*D50-D25*D51)</f>
        <v>-0.740838842562713</v>
      </c>
      <c r="E64">
        <f>E9+(4/0.017)*(E10*E50-E25*E51)</f>
        <v>-0.4296923238078176</v>
      </c>
      <c r="F64">
        <f>F9+(4/0.017)*(F10*F50-F25*F51)</f>
        <v>-1.5016184852783228</v>
      </c>
    </row>
    <row r="65" spans="1:6" ht="12.75">
      <c r="A65" t="s">
        <v>70</v>
      </c>
      <c r="B65">
        <f>B10+(5/0.017)*(B11*B50-B26*B51)</f>
        <v>0.49828145338170055</v>
      </c>
      <c r="C65">
        <f>C10+(5/0.017)*(C11*C50-C26*C51)</f>
        <v>-1.5036835949476868</v>
      </c>
      <c r="D65">
        <f>D10+(5/0.017)*(D11*D50-D26*D51)</f>
        <v>-0.8232431928249833</v>
      </c>
      <c r="E65">
        <f>E10+(5/0.017)*(E11*E50-E26*E51)</f>
        <v>-0.598859036369735</v>
      </c>
      <c r="F65">
        <f>F10+(5/0.017)*(F11*F50-F26*F51)</f>
        <v>-0.980496142058014</v>
      </c>
    </row>
    <row r="66" spans="1:6" ht="12.75">
      <c r="A66" t="s">
        <v>71</v>
      </c>
      <c r="B66">
        <f>B11+(6/0.017)*(B12*B50-B27*B51)</f>
        <v>2.227926890002005</v>
      </c>
      <c r="C66">
        <f>C11+(6/0.017)*(C12*C50-C27*C51)</f>
        <v>-1.0365891402254497</v>
      </c>
      <c r="D66">
        <f>D11+(6/0.017)*(D12*D50-D27*D51)</f>
        <v>0.1638505636786236</v>
      </c>
      <c r="E66">
        <f>E11+(6/0.017)*(E12*E50-E27*E51)</f>
        <v>-0.5625012494394148</v>
      </c>
      <c r="F66">
        <f>F11+(6/0.017)*(F12*F50-F27*F51)</f>
        <v>13.07328480656458</v>
      </c>
    </row>
    <row r="67" spans="1:6" ht="12.75">
      <c r="A67" t="s">
        <v>72</v>
      </c>
      <c r="B67">
        <f>B12+(7/0.017)*(B13*B50-B28*B51)</f>
        <v>0.08355487559255012</v>
      </c>
      <c r="C67">
        <f>C12+(7/0.017)*(C13*C50-C28*C51)</f>
        <v>-0.04606625295063329</v>
      </c>
      <c r="D67">
        <f>D12+(7/0.017)*(D13*D50-D28*D51)</f>
        <v>0.01690748920442791</v>
      </c>
      <c r="E67">
        <f>E12+(7/0.017)*(E13*E50-E28*E51)</f>
        <v>0.36954207041811166</v>
      </c>
      <c r="F67">
        <f>F12+(7/0.017)*(F13*F50-F28*F51)</f>
        <v>0.16854286544795435</v>
      </c>
    </row>
    <row r="68" spans="1:6" ht="12.75">
      <c r="A68" t="s">
        <v>73</v>
      </c>
      <c r="B68">
        <f>B13+(8/0.017)*(B14*B50-B29*B51)</f>
        <v>-0.2547992998995446</v>
      </c>
      <c r="C68">
        <f>C13+(8/0.017)*(C14*C50-C29*C51)</f>
        <v>0.0003377660184701195</v>
      </c>
      <c r="D68">
        <f>D13+(8/0.017)*(D14*D50-D29*D51)</f>
        <v>-0.1187218701462142</v>
      </c>
      <c r="E68">
        <f>E13+(8/0.017)*(E14*E50-E29*E51)</f>
        <v>-0.1552317768309051</v>
      </c>
      <c r="F68">
        <f>F13+(8/0.017)*(F14*F50-F29*F51)</f>
        <v>-0.17136219141982736</v>
      </c>
    </row>
    <row r="69" spans="1:6" ht="12.75">
      <c r="A69" t="s">
        <v>74</v>
      </c>
      <c r="B69">
        <f>B14+(9/0.017)*(B15*B50-B30*B51)</f>
        <v>-0.051099155664753246</v>
      </c>
      <c r="C69">
        <f>C14+(9/0.017)*(C15*C50-C30*C51)</f>
        <v>-0.13132634715806482</v>
      </c>
      <c r="D69">
        <f>D14+(9/0.017)*(D15*D50-D30*D51)</f>
        <v>-0.06095617457909732</v>
      </c>
      <c r="E69">
        <f>E14+(9/0.017)*(E15*E50-E30*E51)</f>
        <v>-0.031866396064431465</v>
      </c>
      <c r="F69">
        <f>F14+(9/0.017)*(F15*F50-F30*F51)</f>
        <v>0.005332149445587272</v>
      </c>
    </row>
    <row r="70" spans="1:6" ht="12.75">
      <c r="A70" t="s">
        <v>75</v>
      </c>
      <c r="B70">
        <f>B15+(10/0.017)*(B16*B50-B31*B51)</f>
        <v>-0.12108391851273677</v>
      </c>
      <c r="C70">
        <f>C15+(10/0.017)*(C16*C50-C31*C51)</f>
        <v>0.007167370362979203</v>
      </c>
      <c r="D70">
        <f>D15+(10/0.017)*(D16*D50-D31*D51)</f>
        <v>0.10895976956702727</v>
      </c>
      <c r="E70">
        <f>E15+(10/0.017)*(E16*E50-E31*E51)</f>
        <v>0.1074872844478001</v>
      </c>
      <c r="F70">
        <f>F15+(10/0.017)*(F16*F50-F31*F51)</f>
        <v>-0.17296104446728802</v>
      </c>
    </row>
    <row r="71" spans="1:6" ht="12.75">
      <c r="A71" t="s">
        <v>76</v>
      </c>
      <c r="B71">
        <f>B16+(11/0.017)*(B17*B50-B32*B51)</f>
        <v>-0.04039585936703834</v>
      </c>
      <c r="C71">
        <f>C16+(11/0.017)*(C17*C50-C32*C51)</f>
        <v>-0.028593849795807803</v>
      </c>
      <c r="D71">
        <f>D16+(11/0.017)*(D17*D50-D32*D51)</f>
        <v>0.03973454866363181</v>
      </c>
      <c r="E71">
        <f>E16+(11/0.017)*(E17*E50-E32*E51)</f>
        <v>-0.004106599093433812</v>
      </c>
      <c r="F71">
        <f>F16+(11/0.017)*(F17*F50-F32*F51)</f>
        <v>0.026281409158604187</v>
      </c>
    </row>
    <row r="72" spans="1:6" ht="12.75">
      <c r="A72" t="s">
        <v>77</v>
      </c>
      <c r="B72">
        <f>B17+(12/0.017)*(B18*B50-B33*B51)</f>
        <v>-0.0612309846703319</v>
      </c>
      <c r="C72">
        <f>C17+(12/0.017)*(C18*C50-C33*C51)</f>
        <v>-0.035226898252316355</v>
      </c>
      <c r="D72">
        <f>D17+(12/0.017)*(D18*D50-D33*D51)</f>
        <v>-0.031566975571682795</v>
      </c>
      <c r="E72">
        <f>E17+(12/0.017)*(E18*E50-E33*E51)</f>
        <v>-0.030484732145385184</v>
      </c>
      <c r="F72">
        <f>F17+(12/0.017)*(F18*F50-F33*F51)</f>
        <v>-0.05382920346892609</v>
      </c>
    </row>
    <row r="73" spans="1:6" ht="12.75">
      <c r="A73" t="s">
        <v>78</v>
      </c>
      <c r="B73">
        <f>B18+(13/0.017)*(B19*B50-B34*B51)</f>
        <v>0.031720220579235604</v>
      </c>
      <c r="C73">
        <f>C18+(13/0.017)*(C19*C50-C34*C51)</f>
        <v>0.007239154873371029</v>
      </c>
      <c r="D73">
        <f>D18+(13/0.017)*(D19*D50-D34*D51)</f>
        <v>0.013201276276382871</v>
      </c>
      <c r="E73">
        <f>E18+(13/0.017)*(E19*E50-E34*E51)</f>
        <v>0.02308197091110283</v>
      </c>
      <c r="F73">
        <f>F18+(13/0.017)*(F19*F50-F34*F51)</f>
        <v>-0.03668483579267049</v>
      </c>
    </row>
    <row r="74" spans="1:6" ht="12.75">
      <c r="A74" t="s">
        <v>79</v>
      </c>
      <c r="B74">
        <f>B19+(14/0.017)*(B20*B50-B35*B51)</f>
        <v>-0.23355316430554643</v>
      </c>
      <c r="C74">
        <f>C19+(14/0.017)*(C20*C50-C35*C51)</f>
        <v>-0.20659045944989374</v>
      </c>
      <c r="D74">
        <f>D19+(14/0.017)*(D20*D50-D35*D51)</f>
        <v>-0.2136859781659163</v>
      </c>
      <c r="E74">
        <f>E19+(14/0.017)*(E20*E50-E35*E51)</f>
        <v>-0.2124944964935177</v>
      </c>
      <c r="F74">
        <f>F19+(14/0.017)*(F20*F50-F35*F51)</f>
        <v>-0.18472398494359873</v>
      </c>
    </row>
    <row r="75" spans="1:6" ht="12.75">
      <c r="A75" t="s">
        <v>80</v>
      </c>
      <c r="B75" s="52">
        <f>B20</f>
        <v>-0.002332607</v>
      </c>
      <c r="C75" s="52">
        <f>C20</f>
        <v>-0.0002121424</v>
      </c>
      <c r="D75" s="52">
        <f>D20</f>
        <v>0.007845052</v>
      </c>
      <c r="E75" s="52">
        <f>E20</f>
        <v>-0.006332316</v>
      </c>
      <c r="F75" s="52">
        <f>F20</f>
        <v>-0.00685545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117.32748199558372</v>
      </c>
      <c r="C82">
        <f>C22+(2/0.017)*(C8*C51+C23*C50)</f>
        <v>68.14754744892433</v>
      </c>
      <c r="D82">
        <f>D22+(2/0.017)*(D8*D51+D23*D50)</f>
        <v>23.88805619031078</v>
      </c>
      <c r="E82">
        <f>E22+(2/0.017)*(E8*E51+E23*E50)</f>
        <v>-85.60291636288157</v>
      </c>
      <c r="F82">
        <f>F22+(2/0.017)*(F8*F51+F23*F50)</f>
        <v>-139.80798637255694</v>
      </c>
    </row>
    <row r="83" spans="1:6" ht="12.75">
      <c r="A83" t="s">
        <v>83</v>
      </c>
      <c r="B83">
        <f>B23+(3/0.017)*(B9*B51+B24*B50)</f>
        <v>0.027132405426621778</v>
      </c>
      <c r="C83">
        <f>C23+(3/0.017)*(C9*C51+C24*C50)</f>
        <v>-1.3133547627918183</v>
      </c>
      <c r="D83">
        <f>D23+(3/0.017)*(D9*D51+D24*D50)</f>
        <v>-4.244807053691345</v>
      </c>
      <c r="E83">
        <f>E23+(3/0.017)*(E9*E51+E24*E50)</f>
        <v>-3.5950078349958328</v>
      </c>
      <c r="F83">
        <f>F23+(3/0.017)*(F9*F51+F24*F50)</f>
        <v>4.488708201596742</v>
      </c>
    </row>
    <row r="84" spans="1:6" ht="12.75">
      <c r="A84" t="s">
        <v>84</v>
      </c>
      <c r="B84">
        <f>B24+(4/0.017)*(B10*B51+B25*B50)</f>
        <v>2.7986901355295086</v>
      </c>
      <c r="C84">
        <f>C24+(4/0.017)*(C10*C51+C25*C50)</f>
        <v>0.8625333143008531</v>
      </c>
      <c r="D84">
        <f>D24+(4/0.017)*(D10*D51+D25*D50)</f>
        <v>-0.9050462496906602</v>
      </c>
      <c r="E84">
        <f>E24+(4/0.017)*(E10*E51+E25*E50)</f>
        <v>-0.21211083540445444</v>
      </c>
      <c r="F84">
        <f>F24+(4/0.017)*(F10*F51+F25*F50)</f>
        <v>1.9630479327053079</v>
      </c>
    </row>
    <row r="85" spans="1:6" ht="12.75">
      <c r="A85" t="s">
        <v>85</v>
      </c>
      <c r="B85">
        <f>B25+(5/0.017)*(B11*B51+B26*B50)</f>
        <v>0.16861887635966194</v>
      </c>
      <c r="C85">
        <f>C25+(5/0.017)*(C11*C51+C26*C50)</f>
        <v>0.45148113612079915</v>
      </c>
      <c r="D85">
        <f>D25+(5/0.017)*(D11*D51+D26*D50)</f>
        <v>-0.936909250749417</v>
      </c>
      <c r="E85">
        <f>E25+(5/0.017)*(E11*E51+E26*E50)</f>
        <v>-0.8698787461553514</v>
      </c>
      <c r="F85">
        <f>F25+(5/0.017)*(F11*F51+F26*F50)</f>
        <v>-1.7435095568998553</v>
      </c>
    </row>
    <row r="86" spans="1:6" ht="12.75">
      <c r="A86" t="s">
        <v>86</v>
      </c>
      <c r="B86">
        <f>B26+(6/0.017)*(B12*B51+B27*B50)</f>
        <v>1.5492515908215614</v>
      </c>
      <c r="C86">
        <f>C26+(6/0.017)*(C12*C51+C27*C50)</f>
        <v>1.1046735859205485</v>
      </c>
      <c r="D86">
        <f>D26+(6/0.017)*(D12*D51+D27*D50)</f>
        <v>1.5350044483237395</v>
      </c>
      <c r="E86">
        <f>E26+(6/0.017)*(E12*E51+E27*E50)</f>
        <v>0.6143859048588315</v>
      </c>
      <c r="F86">
        <f>F26+(6/0.017)*(F12*F51+F27*F50)</f>
        <v>1.1578433081799036</v>
      </c>
    </row>
    <row r="87" spans="1:6" ht="12.75">
      <c r="A87" t="s">
        <v>87</v>
      </c>
      <c r="B87">
        <f>B27+(7/0.017)*(B13*B51+B28*B50)</f>
        <v>-0.41605607763286945</v>
      </c>
      <c r="C87">
        <f>C27+(7/0.017)*(C13*C51+C28*C50)</f>
        <v>-0.4126301833101268</v>
      </c>
      <c r="D87">
        <f>D27+(7/0.017)*(D13*D51+D28*D50)</f>
        <v>-0.09270570993247049</v>
      </c>
      <c r="E87">
        <f>E27+(7/0.017)*(E13*E51+E28*E50)</f>
        <v>-0.15910385425560075</v>
      </c>
      <c r="F87">
        <f>F27+(7/0.017)*(F13*F51+F28*F50)</f>
        <v>-0.08170353557815739</v>
      </c>
    </row>
    <row r="88" spans="1:6" ht="12.75">
      <c r="A88" t="s">
        <v>88</v>
      </c>
      <c r="B88">
        <f>B28+(8/0.017)*(B14*B51+B29*B50)</f>
        <v>0.25325840931342</v>
      </c>
      <c r="C88">
        <f>C28+(8/0.017)*(C14*C51+C29*C50)</f>
        <v>-0.3627924978752023</v>
      </c>
      <c r="D88">
        <f>D28+(8/0.017)*(D14*D51+D29*D50)</f>
        <v>-0.6327240516457044</v>
      </c>
      <c r="E88">
        <f>E28+(8/0.017)*(E14*E51+E29*E50)</f>
        <v>-0.410478714187884</v>
      </c>
      <c r="F88">
        <f>F28+(8/0.017)*(F14*F51+F29*F50)</f>
        <v>0.12078785693956556</v>
      </c>
    </row>
    <row r="89" spans="1:6" ht="12.75">
      <c r="A89" t="s">
        <v>89</v>
      </c>
      <c r="B89">
        <f>B29+(9/0.017)*(B15*B51+B30*B50)</f>
        <v>0.11554474823310296</v>
      </c>
      <c r="C89">
        <f>C29+(9/0.017)*(C15*C51+C30*C50)</f>
        <v>0.09179191733701642</v>
      </c>
      <c r="D89">
        <f>D29+(9/0.017)*(D15*D51+D30*D50)</f>
        <v>-0.03125665995896082</v>
      </c>
      <c r="E89">
        <f>E29+(9/0.017)*(E15*E51+E30*E50)</f>
        <v>0.1403232775685795</v>
      </c>
      <c r="F89">
        <f>F29+(9/0.017)*(F15*F51+F30*F50)</f>
        <v>0.03667065952756769</v>
      </c>
    </row>
    <row r="90" spans="1:6" ht="12.75">
      <c r="A90" t="s">
        <v>90</v>
      </c>
      <c r="B90">
        <f>B30+(10/0.017)*(B16*B51+B31*B50)</f>
        <v>0.2095226128552823</v>
      </c>
      <c r="C90">
        <f>C30+(10/0.017)*(C16*C51+C31*C50)</f>
        <v>0.14117479968178792</v>
      </c>
      <c r="D90">
        <f>D30+(10/0.017)*(D16*D51+D31*D50)</f>
        <v>0.10670751643935977</v>
      </c>
      <c r="E90">
        <f>E30+(10/0.017)*(E16*E51+E31*E50)</f>
        <v>-0.024991887901157375</v>
      </c>
      <c r="F90">
        <f>F30+(10/0.017)*(F16*F51+F31*F50)</f>
        <v>0.1633552898111766</v>
      </c>
    </row>
    <row r="91" spans="1:6" ht="12.75">
      <c r="A91" t="s">
        <v>91</v>
      </c>
      <c r="B91">
        <f>B31+(11/0.017)*(B17*B51+B32*B50)</f>
        <v>-0.07434148950875094</v>
      </c>
      <c r="C91">
        <f>C31+(11/0.017)*(C17*C51+C32*C50)</f>
        <v>-0.05167661692462293</v>
      </c>
      <c r="D91">
        <f>D31+(11/0.017)*(D17*D51+D32*D50)</f>
        <v>0.008975016065605274</v>
      </c>
      <c r="E91">
        <f>E31+(11/0.017)*(E17*E51+E32*E50)</f>
        <v>-0.019640670939176635</v>
      </c>
      <c r="F91">
        <f>F31+(11/0.017)*(F17*F51+F32*F50)</f>
        <v>-0.0197354596276144</v>
      </c>
    </row>
    <row r="92" spans="1:6" ht="12.75">
      <c r="A92" t="s">
        <v>92</v>
      </c>
      <c r="B92">
        <f>B32+(12/0.017)*(B18*B51+B33*B50)</f>
        <v>0.05033680890690697</v>
      </c>
      <c r="C92">
        <f>C32+(12/0.017)*(C18*C51+C33*C50)</f>
        <v>-0.05907354713507525</v>
      </c>
      <c r="D92">
        <f>D32+(12/0.017)*(D18*D51+D33*D50)</f>
        <v>-0.06741431827524995</v>
      </c>
      <c r="E92">
        <f>E32+(12/0.017)*(E18*E51+E33*E50)</f>
        <v>-0.04861586195494026</v>
      </c>
      <c r="F92">
        <f>F32+(12/0.017)*(F18*F51+F33*F50)</f>
        <v>0.009785029529891574</v>
      </c>
    </row>
    <row r="93" spans="1:6" ht="12.75">
      <c r="A93" t="s">
        <v>93</v>
      </c>
      <c r="B93">
        <f>B33+(13/0.017)*(B19*B51+B34*B50)</f>
        <v>0.11333013174093098</v>
      </c>
      <c r="C93">
        <f>C33+(13/0.017)*(C19*C51+C34*C50)</f>
        <v>0.10224052367503286</v>
      </c>
      <c r="D93">
        <f>D33+(13/0.017)*(D19*D51+D34*D50)</f>
        <v>0.12204796523586042</v>
      </c>
      <c r="E93">
        <f>E33+(13/0.017)*(E19*E51+E34*E50)</f>
        <v>0.1254250670214859</v>
      </c>
      <c r="F93">
        <f>F33+(13/0.017)*(F19*F51+F34*F50)</f>
        <v>0.11036266296196102</v>
      </c>
    </row>
    <row r="94" spans="1:6" ht="12.75">
      <c r="A94" t="s">
        <v>94</v>
      </c>
      <c r="B94">
        <f>B34+(14/0.017)*(B20*B51+B35*B50)</f>
        <v>-0.00418218884478682</v>
      </c>
      <c r="C94">
        <f>C34+(14/0.017)*(C20*C51+C35*C50)</f>
        <v>-0.0070446210038312765</v>
      </c>
      <c r="D94">
        <f>D34+(14/0.017)*(D20*D51+D35*D50)</f>
        <v>-0.008863386111174583</v>
      </c>
      <c r="E94">
        <f>E34+(14/0.017)*(E20*E51+E35*E50)</f>
        <v>0.01515735677845638</v>
      </c>
      <c r="F94">
        <f>F34+(14/0.017)*(F20*F51+F35*F50)</f>
        <v>-0.024055490301682754</v>
      </c>
    </row>
    <row r="95" spans="1:6" ht="12.75">
      <c r="A95" t="s">
        <v>95</v>
      </c>
      <c r="B95" s="52">
        <f>B35</f>
        <v>-0.004408792</v>
      </c>
      <c r="C95" s="52">
        <f>C35</f>
        <v>-0.0009596987</v>
      </c>
      <c r="D95" s="52">
        <f>D35</f>
        <v>-0.003980573</v>
      </c>
      <c r="E95" s="52">
        <f>E35</f>
        <v>-0.002780005</v>
      </c>
      <c r="F95" s="52">
        <f>F35</f>
        <v>-0.003084347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68</v>
      </c>
      <c r="B103">
        <f>B63*10000/B62</f>
        <v>-3.032218140103281</v>
      </c>
      <c r="C103">
        <f>C63*10000/C62</f>
        <v>3.3830618745692</v>
      </c>
      <c r="D103">
        <f>D63*10000/D62</f>
        <v>-0.12890090326250042</v>
      </c>
      <c r="E103">
        <f>E63*10000/E62</f>
        <v>0.8556785321924799</v>
      </c>
      <c r="F103">
        <f>F63*10000/F62</f>
        <v>-7.280351371038264</v>
      </c>
      <c r="G103">
        <f>AVERAGE(C103:E103)</f>
        <v>1.3699465011663932</v>
      </c>
      <c r="H103">
        <f>STDEV(C103:E103)</f>
        <v>1.8115806071365563</v>
      </c>
      <c r="I103">
        <f>(B103*B4+C103*C4+D103*D4+E103*E4+F103*F4)/SUM(B4:F4)</f>
        <v>-0.4196091408352842</v>
      </c>
      <c r="K103">
        <f>(LN(H103)+LN(H123))/2-LN(K114*K115^3)</f>
        <v>-3.3656971989244227</v>
      </c>
    </row>
    <row r="104" spans="1:11" ht="12.75">
      <c r="A104" t="s">
        <v>69</v>
      </c>
      <c r="B104">
        <f>B64*10000/B62</f>
        <v>1.52119874553159</v>
      </c>
      <c r="C104">
        <f>C64*10000/C62</f>
        <v>-0.21451130531859744</v>
      </c>
      <c r="D104">
        <f>D64*10000/D62</f>
        <v>-0.740842802668289</v>
      </c>
      <c r="E104">
        <f>E64*10000/E62</f>
        <v>-0.4296917532584632</v>
      </c>
      <c r="F104">
        <f>F64*10000/F62</f>
        <v>-1.50162446834986</v>
      </c>
      <c r="G104">
        <f>AVERAGE(C104:E104)</f>
        <v>-0.46168195374844984</v>
      </c>
      <c r="H104">
        <f>STDEV(C104:E104)</f>
        <v>0.26461999352115134</v>
      </c>
      <c r="I104">
        <f>(B104*B4+C104*C4+D104*D4+E104*E4+F104*F4)/SUM(B4:F4)</f>
        <v>-0.3130094294980478</v>
      </c>
      <c r="K104">
        <f>(LN(H104)+LN(H124))/2-LN(K114*K115^4)</f>
        <v>-4.009878856632912</v>
      </c>
    </row>
    <row r="105" spans="1:11" ht="12.75">
      <c r="A105" t="s">
        <v>70</v>
      </c>
      <c r="B105">
        <f>B65*10000/B62</f>
        <v>0.4982812545744022</v>
      </c>
      <c r="C105">
        <f>C65*10000/C62</f>
        <v>-1.503680914483394</v>
      </c>
      <c r="D105">
        <f>D65*10000/D62</f>
        <v>-0.8232475934176235</v>
      </c>
      <c r="E105">
        <f>E65*10000/E62</f>
        <v>-0.5988582411992895</v>
      </c>
      <c r="F105">
        <f>F65*10000/F62</f>
        <v>-0.9805000487617591</v>
      </c>
      <c r="G105">
        <f>AVERAGE(C105:E105)</f>
        <v>-0.9752622497001026</v>
      </c>
      <c r="H105">
        <f>STDEV(C105:E105)</f>
        <v>0.47117656914978095</v>
      </c>
      <c r="I105">
        <f>(B105*B4+C105*C4+D105*D4+E105*E4+F105*F4)/SUM(B4:F4)</f>
        <v>-0.7627184991681311</v>
      </c>
      <c r="K105">
        <f>(LN(H105)+LN(H125))/2-LN(K114*K115^5)</f>
        <v>-3.194525408634268</v>
      </c>
    </row>
    <row r="106" spans="1:11" ht="12.75">
      <c r="A106" t="s">
        <v>71</v>
      </c>
      <c r="B106">
        <f>B66*10000/B62</f>
        <v>2.2279260010904816</v>
      </c>
      <c r="C106">
        <f>C66*10000/C62</f>
        <v>-1.0365872924030846</v>
      </c>
      <c r="D106">
        <f>D66*10000/D62</f>
        <v>0.16385143953109457</v>
      </c>
      <c r="E106">
        <f>E66*10000/E62</f>
        <v>-0.5625005025451677</v>
      </c>
      <c r="F106">
        <f>F66*10000/F62</f>
        <v>13.07333689595945</v>
      </c>
      <c r="G106">
        <f>AVERAGE(C106:E106)</f>
        <v>-0.4784121184723859</v>
      </c>
      <c r="H106">
        <f>STDEV(C106:E106)</f>
        <v>0.6046208973678578</v>
      </c>
      <c r="I106">
        <f>(B106*B4+C106*C4+D106*D4+E106*E4+F106*F4)/SUM(B4:F4)</f>
        <v>1.7192098609973856</v>
      </c>
      <c r="K106">
        <f>(LN(H106)+LN(H126))/2-LN(K114*K115^6)</f>
        <v>-2.7437591251759685</v>
      </c>
    </row>
    <row r="107" spans="1:11" ht="12.75">
      <c r="A107" t="s">
        <v>72</v>
      </c>
      <c r="B107">
        <f>B67*10000/B62</f>
        <v>0.08355484225532882</v>
      </c>
      <c r="C107">
        <f>C67*10000/C62</f>
        <v>-0.04606617083299461</v>
      </c>
      <c r="D107">
        <f>D67*10000/D62</f>
        <v>0.016907579582305564</v>
      </c>
      <c r="E107">
        <f>E67*10000/E62</f>
        <v>0.36954157973680785</v>
      </c>
      <c r="F107">
        <f>F67*10000/F62</f>
        <v>0.16854353699271155</v>
      </c>
      <c r="G107">
        <f>AVERAGE(C107:E107)</f>
        <v>0.1134609961620396</v>
      </c>
      <c r="H107">
        <f>STDEV(C107:E107)</f>
        <v>0.22399636665208997</v>
      </c>
      <c r="I107">
        <f>(B107*B4+C107*C4+D107*D4+E107*E4+F107*F4)/SUM(B4:F4)</f>
        <v>0.11644197463202054</v>
      </c>
      <c r="K107">
        <f>(LN(H107)+LN(H127))/2-LN(K114*K115^7)</f>
        <v>-3.1507736570251743</v>
      </c>
    </row>
    <row r="108" spans="1:9" ht="12.75">
      <c r="A108" t="s">
        <v>73</v>
      </c>
      <c r="B108">
        <f>B68*10000/B62</f>
        <v>-0.25479919823820424</v>
      </c>
      <c r="C108">
        <f>C68*10000/C62</f>
        <v>0.000337765416368883</v>
      </c>
      <c r="D108">
        <f>D68*10000/D62</f>
        <v>-0.11872250476620567</v>
      </c>
      <c r="E108">
        <f>E68*10000/E62</f>
        <v>-0.15523157071274768</v>
      </c>
      <c r="F108">
        <f>F68*10000/F62</f>
        <v>-0.17136287419794982</v>
      </c>
      <c r="G108">
        <f>AVERAGE(C108:E108)</f>
        <v>-0.09120543668752816</v>
      </c>
      <c r="H108">
        <f>STDEV(C108:E108)</f>
        <v>0.08135321974358754</v>
      </c>
      <c r="I108">
        <f>(B108*B4+C108*C4+D108*D4+E108*E4+F108*F4)/SUM(B4:F4)</f>
        <v>-0.1255517757678302</v>
      </c>
    </row>
    <row r="109" spans="1:9" ht="12.75">
      <c r="A109" t="s">
        <v>74</v>
      </c>
      <c r="B109">
        <f>B69*10000/B62</f>
        <v>-0.051099135276908146</v>
      </c>
      <c r="C109">
        <f>C69*10000/C62</f>
        <v>-0.13132611305590036</v>
      </c>
      <c r="D109">
        <f>D69*10000/D62</f>
        <v>-0.06095650041634149</v>
      </c>
      <c r="E109">
        <f>E69*10000/E62</f>
        <v>-0.03186635375194252</v>
      </c>
      <c r="F109">
        <f>F69*10000/F62</f>
        <v>0.005332170691084643</v>
      </c>
      <c r="G109">
        <f>AVERAGE(C109:E109)</f>
        <v>-0.07471632240806146</v>
      </c>
      <c r="H109">
        <f>STDEV(C109:E109)</f>
        <v>0.05113766181722795</v>
      </c>
      <c r="I109">
        <f>(B109*B4+C109*C4+D109*D4+E109*E4+F109*F4)/SUM(B4:F4)</f>
        <v>-0.060644997032619344</v>
      </c>
    </row>
    <row r="110" spans="1:11" ht="12.75">
      <c r="A110" t="s">
        <v>75</v>
      </c>
      <c r="B110">
        <f>B70*10000/B62</f>
        <v>-0.12108387020195469</v>
      </c>
      <c r="C110">
        <f>C70*10000/C62</f>
        <v>0.0071673575864347255</v>
      </c>
      <c r="D110">
        <f>D70*10000/D62</f>
        <v>0.10896035200434863</v>
      </c>
      <c r="E110">
        <f>E70*10000/E62</f>
        <v>0.10748714172521154</v>
      </c>
      <c r="F110">
        <f>F70*10000/F62</f>
        <v>-0.17296173361590492</v>
      </c>
      <c r="G110">
        <f>AVERAGE(C110:E110)</f>
        <v>0.0745382837719983</v>
      </c>
      <c r="H110">
        <f>STDEV(C110:E110)</f>
        <v>0.058349583190089115</v>
      </c>
      <c r="I110">
        <f>(B110*B4+C110*C4+D110*D4+E110*E4+F110*F4)/SUM(B4:F4)</f>
        <v>0.013204913658807165</v>
      </c>
      <c r="K110">
        <f>EXP(AVERAGE(K103:K107))</f>
        <v>0.03714497240498302</v>
      </c>
    </row>
    <row r="111" spans="1:9" ht="12.75">
      <c r="A111" t="s">
        <v>76</v>
      </c>
      <c r="B111">
        <f>B71*10000/B62</f>
        <v>-0.04039584324965807</v>
      </c>
      <c r="C111">
        <f>C71*10000/C62</f>
        <v>-0.02859379882445078</v>
      </c>
      <c r="D111">
        <f>D71*10000/D62</f>
        <v>0.03973476106206272</v>
      </c>
      <c r="E111">
        <f>E71*10000/E62</f>
        <v>-0.004106593640654389</v>
      </c>
      <c r="F111">
        <f>F71*10000/F62</f>
        <v>0.026281513874650664</v>
      </c>
      <c r="G111">
        <f>AVERAGE(C111:E111)</f>
        <v>0.002344789532319185</v>
      </c>
      <c r="H111">
        <f>STDEV(C111:E111)</f>
        <v>0.0346181062837731</v>
      </c>
      <c r="I111">
        <f>(B111*B4+C111*C4+D111*D4+E111*E4+F111*F4)/SUM(B4:F4)</f>
        <v>-0.0006676838565809612</v>
      </c>
    </row>
    <row r="112" spans="1:9" ht="12.75">
      <c r="A112" t="s">
        <v>77</v>
      </c>
      <c r="B112">
        <f>B72*10000/B62</f>
        <v>-0.06123096024002941</v>
      </c>
      <c r="C112">
        <f>C72*10000/C62</f>
        <v>-0.035226835456896345</v>
      </c>
      <c r="D112">
        <f>D72*10000/D62</f>
        <v>-0.031567144310885975</v>
      </c>
      <c r="E112">
        <f>E72*10000/E62</f>
        <v>-0.03048469166748209</v>
      </c>
      <c r="F112">
        <f>F72*10000/F62</f>
        <v>-0.05382941794682332</v>
      </c>
      <c r="G112">
        <f>AVERAGE(C112:E112)</f>
        <v>-0.0324262238117548</v>
      </c>
      <c r="H112">
        <f>STDEV(C112:E112)</f>
        <v>0.0024850543498040065</v>
      </c>
      <c r="I112">
        <f>(B112*B4+C112*C4+D112*D4+E112*E4+F112*F4)/SUM(B4:F4)</f>
        <v>-0.03945071324313192</v>
      </c>
    </row>
    <row r="113" spans="1:9" ht="12.75">
      <c r="A113" t="s">
        <v>78</v>
      </c>
      <c r="B113">
        <f>B73*10000/B62</f>
        <v>0.03172020792331331</v>
      </c>
      <c r="C113">
        <f>C73*10000/C62</f>
        <v>0.007239141968863583</v>
      </c>
      <c r="D113">
        <f>D73*10000/D62</f>
        <v>0.013201346842941733</v>
      </c>
      <c r="E113">
        <f>E73*10000/E62</f>
        <v>0.023081940262653065</v>
      </c>
      <c r="F113">
        <f>F73*10000/F62</f>
        <v>-0.03668498196028832</v>
      </c>
      <c r="G113">
        <f>AVERAGE(C113:E113)</f>
        <v>0.014507476358152796</v>
      </c>
      <c r="H113">
        <f>STDEV(C113:E113)</f>
        <v>0.008001752631599145</v>
      </c>
      <c r="I113">
        <f>(B113*B4+C113*C4+D113*D4+E113*E4+F113*F4)/SUM(B4:F4)</f>
        <v>0.010176549444205452</v>
      </c>
    </row>
    <row r="114" spans="1:11" ht="12.75">
      <c r="A114" t="s">
        <v>79</v>
      </c>
      <c r="B114">
        <f>B74*10000/B62</f>
        <v>-0.23355307112111565</v>
      </c>
      <c r="C114">
        <f>C74*10000/C62</f>
        <v>-0.206590091182027</v>
      </c>
      <c r="D114">
        <f>D74*10000/D62</f>
        <v>-0.21368712041033577</v>
      </c>
      <c r="E114">
        <f>E74*10000/E62</f>
        <v>-0.21249421434140311</v>
      </c>
      <c r="F114">
        <f>F74*10000/F62</f>
        <v>-0.1847247209606546</v>
      </c>
      <c r="G114">
        <f>AVERAGE(C114:E114)</f>
        <v>-0.21092380864458862</v>
      </c>
      <c r="H114">
        <f>STDEV(C114:E114)</f>
        <v>0.0038002087450962193</v>
      </c>
      <c r="I114">
        <f>(B114*B4+C114*C4+D114*D4+E114*E4+F114*F4)/SUM(B4:F4)</f>
        <v>-0.21070816531446993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-0.002332606069322584</v>
      </c>
      <c r="C115">
        <f>C75*10000/C62</f>
        <v>-0.0002121420218352517</v>
      </c>
      <c r="D115">
        <f>D75*10000/D62</f>
        <v>0.007845093935212334</v>
      </c>
      <c r="E115">
        <f>E75*10000/E62</f>
        <v>-0.006332307591893536</v>
      </c>
      <c r="F115">
        <f>F75*10000/F62</f>
        <v>-0.006855477314959274</v>
      </c>
      <c r="G115">
        <f>AVERAGE(C115:E115)</f>
        <v>0.0004335481071611822</v>
      </c>
      <c r="H115">
        <f>STDEV(C115:E115)</f>
        <v>0.007110721856619658</v>
      </c>
      <c r="I115">
        <f>(B115*B4+C115*C4+D115*D4+E115*E4+F115*F4)/SUM(B4:F4)</f>
        <v>-0.0009394957329769099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117.32743518356702</v>
      </c>
      <c r="C122">
        <f>C82*10000/C62</f>
        <v>68.14742596920067</v>
      </c>
      <c r="D122">
        <f>D82*10000/D62</f>
        <v>23.88818388235267</v>
      </c>
      <c r="E122">
        <f>E82*10000/E62</f>
        <v>-85.6028026985549</v>
      </c>
      <c r="F122">
        <f>F82*10000/F62</f>
        <v>-139.80854342562478</v>
      </c>
      <c r="G122">
        <f>AVERAGE(C122:E122)</f>
        <v>2.1442690509994833</v>
      </c>
      <c r="H122">
        <f>STDEV(C122:E122)</f>
        <v>79.1478463256685</v>
      </c>
      <c r="I122">
        <f>(B122*B4+C122*C4+D122*D4+E122*E4+F122*F4)/SUM(B4:F4)</f>
        <v>-0.07778407792214367</v>
      </c>
    </row>
    <row r="123" spans="1:9" ht="12.75">
      <c r="A123" t="s">
        <v>83</v>
      </c>
      <c r="B123">
        <f>B83*10000/B62</f>
        <v>0.02713239460117326</v>
      </c>
      <c r="C123">
        <f>C83*10000/C62</f>
        <v>-1.313352421607438</v>
      </c>
      <c r="D123">
        <f>D83*10000/D62</f>
        <v>-4.244829744029805</v>
      </c>
      <c r="E123">
        <f>E83*10000/E62</f>
        <v>-3.5950030615119104</v>
      </c>
      <c r="F123">
        <f>F83*10000/F62</f>
        <v>4.488726086473989</v>
      </c>
      <c r="G123">
        <f>AVERAGE(C123:E123)</f>
        <v>-3.0510617423830513</v>
      </c>
      <c r="H123">
        <f>STDEV(C123:E123)</f>
        <v>1.5395758967848532</v>
      </c>
      <c r="I123">
        <f>(B123*B4+C123*C4+D123*D4+E123*E4+F123*F4)/SUM(B4:F4)</f>
        <v>-1.5999270846478322</v>
      </c>
    </row>
    <row r="124" spans="1:9" ht="12.75">
      <c r="A124" t="s">
        <v>84</v>
      </c>
      <c r="B124">
        <f>B84*10000/B62</f>
        <v>2.79868901889147</v>
      </c>
      <c r="C124">
        <f>C84*10000/C62</f>
        <v>0.8625317767501622</v>
      </c>
      <c r="D124">
        <f>D84*10000/D62</f>
        <v>-0.9050510875561902</v>
      </c>
      <c r="E124">
        <f>E84*10000/E62</f>
        <v>-0.21211055376176852</v>
      </c>
      <c r="F124">
        <f>F84*10000/F62</f>
        <v>1.9630557543033553</v>
      </c>
      <c r="G124">
        <f>AVERAGE(C124:E124)</f>
        <v>-0.08487662152259884</v>
      </c>
      <c r="H124">
        <f>STDEV(C124:E124)</f>
        <v>0.890633847707431</v>
      </c>
      <c r="I124">
        <f>(B124*B4+C124*C4+D124*D4+E124*E4+F124*F4)/SUM(B4:F4)</f>
        <v>0.6059727318605206</v>
      </c>
    </row>
    <row r="125" spans="1:9" ht="12.75">
      <c r="A125" t="s">
        <v>85</v>
      </c>
      <c r="B125">
        <f>B85*10000/B62</f>
        <v>0.1686188090830996</v>
      </c>
      <c r="C125">
        <f>C85*10000/C62</f>
        <v>0.4514803313111515</v>
      </c>
      <c r="D125">
        <f>D85*10000/D62</f>
        <v>-0.9369142589365352</v>
      </c>
      <c r="E125">
        <f>E85*10000/E62</f>
        <v>-0.8698775911224838</v>
      </c>
      <c r="F125">
        <f>F85*10000/F62</f>
        <v>-1.7435165037658584</v>
      </c>
      <c r="G125">
        <f>AVERAGE(C125:E125)</f>
        <v>-0.45177050624928916</v>
      </c>
      <c r="H125">
        <f>STDEV(C125:E125)</f>
        <v>0.7829559600470074</v>
      </c>
      <c r="I125">
        <f>(B125*B4+C125*C4+D125*D4+E125*E4+F125*F4)/SUM(B4:F4)</f>
        <v>-0.5337734204174525</v>
      </c>
    </row>
    <row r="126" spans="1:9" ht="12.75">
      <c r="A126" t="s">
        <v>86</v>
      </c>
      <c r="B126">
        <f>B86*10000/B62</f>
        <v>1.549250972691946</v>
      </c>
      <c r="C126">
        <f>C86*10000/C62</f>
        <v>1.1046716167309452</v>
      </c>
      <c r="D126">
        <f>D86*10000/D62</f>
        <v>1.535012653589616</v>
      </c>
      <c r="E126">
        <f>E86*10000/E62</f>
        <v>0.6143850890716696</v>
      </c>
      <c r="F126">
        <f>F86*10000/F62</f>
        <v>1.1578479215083952</v>
      </c>
      <c r="G126">
        <f>AVERAGE(C126:E126)</f>
        <v>1.084689786464077</v>
      </c>
      <c r="H126">
        <f>STDEV(C126:E126)</f>
        <v>0.4606389402701119</v>
      </c>
      <c r="I126">
        <f>(B126*B4+C126*C4+D126*D4+E126*E4+F126*F4)/SUM(B4:F4)</f>
        <v>1.1616634841710634</v>
      </c>
    </row>
    <row r="127" spans="1:9" ht="12.75">
      <c r="A127" t="s">
        <v>87</v>
      </c>
      <c r="B127">
        <f>B87*10000/B62</f>
        <v>-0.4160559116323406</v>
      </c>
      <c r="C127">
        <f>C87*10000/C62</f>
        <v>-0.4126294477561338</v>
      </c>
      <c r="D127">
        <f>D87*10000/D62</f>
        <v>-0.0927062054847792</v>
      </c>
      <c r="E127">
        <f>E87*10000/E62</f>
        <v>-0.1591036429960639</v>
      </c>
      <c r="F127">
        <f>F87*10000/F62</f>
        <v>-0.08170386111896753</v>
      </c>
      <c r="G127">
        <f>AVERAGE(C127:E127)</f>
        <v>-0.22147976541232564</v>
      </c>
      <c r="H127">
        <f>STDEV(C127:E127)</f>
        <v>0.1688366243506435</v>
      </c>
      <c r="I127">
        <f>(B127*B4+C127*C4+D127*D4+E127*E4+F127*F4)/SUM(B4:F4)</f>
        <v>-0.23109655445619168</v>
      </c>
    </row>
    <row r="128" spans="1:9" ht="12.75">
      <c r="A128" t="s">
        <v>88</v>
      </c>
      <c r="B128">
        <f>B88*10000/B62</f>
        <v>0.2532583082668733</v>
      </c>
      <c r="C128">
        <f>C88*10000/C62</f>
        <v>-0.3627918511617983</v>
      </c>
      <c r="D128">
        <f>D88*10000/D62</f>
        <v>-0.6327274338307372</v>
      </c>
      <c r="E128">
        <f>E88*10000/E62</f>
        <v>-0.4104781691505343</v>
      </c>
      <c r="F128">
        <f>F88*10000/F62</f>
        <v>0.12078833820854033</v>
      </c>
      <c r="G128">
        <f>AVERAGE(C128:E128)</f>
        <v>-0.4686658180476899</v>
      </c>
      <c r="H128">
        <f>STDEV(C128:E128)</f>
        <v>0.14406823578026778</v>
      </c>
      <c r="I128">
        <f>(B128*B4+C128*C4+D128*D4+E128*E4+F128*F4)/SUM(B4:F4)</f>
        <v>-0.2855187417634621</v>
      </c>
    </row>
    <row r="129" spans="1:9" ht="12.75">
      <c r="A129" t="s">
        <v>89</v>
      </c>
      <c r="B129">
        <f>B89*10000/B62</f>
        <v>0.11554470213237197</v>
      </c>
      <c r="C129">
        <f>C89*10000/C62</f>
        <v>0.09179175370887176</v>
      </c>
      <c r="D129">
        <f>D89*10000/D62</f>
        <v>-0.031256827039392185</v>
      </c>
      <c r="E129">
        <f>E89*10000/E62</f>
        <v>0.14032309124606224</v>
      </c>
      <c r="F129">
        <f>F89*10000/F62</f>
        <v>0.0366708056387014</v>
      </c>
      <c r="G129">
        <f>AVERAGE(C129:E129)</f>
        <v>0.06695267263851394</v>
      </c>
      <c r="H129">
        <f>STDEV(C129:E129)</f>
        <v>0.08844575767681377</v>
      </c>
      <c r="I129">
        <f>(B129*B4+C129*C4+D129*D4+E129*E4+F129*F4)/SUM(B4:F4)</f>
        <v>0.06997318485274666</v>
      </c>
    </row>
    <row r="130" spans="1:9" ht="12.75">
      <c r="A130" t="s">
        <v>90</v>
      </c>
      <c r="B130">
        <f>B90*10000/B62</f>
        <v>0.20952252925870385</v>
      </c>
      <c r="C130">
        <f>C90*10000/C62</f>
        <v>0.14117454802378565</v>
      </c>
      <c r="D130">
        <f>D90*10000/D62</f>
        <v>0.10670808683740934</v>
      </c>
      <c r="E130">
        <f>E90*10000/E62</f>
        <v>-0.024991854716702552</v>
      </c>
      <c r="F130">
        <f>F90*10000/F62</f>
        <v>0.16335594068647852</v>
      </c>
      <c r="G130">
        <f>AVERAGE(C130:E130)</f>
        <v>0.0742969267148308</v>
      </c>
      <c r="H130">
        <f>STDEV(C130:E130)</f>
        <v>0.08769652687134823</v>
      </c>
      <c r="I130">
        <f>(B130*B4+C130*C4+D130*D4+E130*E4+F130*F4)/SUM(B4:F4)</f>
        <v>0.10576110632617895</v>
      </c>
    </row>
    <row r="131" spans="1:9" ht="12.75">
      <c r="A131" t="s">
        <v>91</v>
      </c>
      <c r="B131">
        <f>B91*10000/B62</f>
        <v>-0.07434145984754123</v>
      </c>
      <c r="C131">
        <f>C91*10000/C62</f>
        <v>-0.051676524805957205</v>
      </c>
      <c r="D131">
        <f>D91*10000/D62</f>
        <v>0.008975064040966613</v>
      </c>
      <c r="E131">
        <f>E91*10000/E62</f>
        <v>-0.019640644860116102</v>
      </c>
      <c r="F131">
        <f>F91*10000/F62</f>
        <v>-0.01973553826187998</v>
      </c>
      <c r="G131">
        <f>AVERAGE(C131:E131)</f>
        <v>-0.020780701875035567</v>
      </c>
      <c r="H131">
        <f>STDEV(C131:E131)</f>
        <v>0.030341862251879393</v>
      </c>
      <c r="I131">
        <f>(B131*B4+C131*C4+D131*D4+E131*E4+F131*F4)/SUM(B4:F4)</f>
        <v>-0.028409693474840354</v>
      </c>
    </row>
    <row r="132" spans="1:9" ht="12.75">
      <c r="A132" t="s">
        <v>92</v>
      </c>
      <c r="B132">
        <f>B92*10000/B62</f>
        <v>0.05033678882322752</v>
      </c>
      <c r="C132">
        <f>C92*10000/C62</f>
        <v>-0.05907344183065198</v>
      </c>
      <c r="D132">
        <f>D92*10000/D62</f>
        <v>-0.06741467863407884</v>
      </c>
      <c r="E132">
        <f>E92*10000/E62</f>
        <v>-0.048615797402358996</v>
      </c>
      <c r="F132">
        <f>F92*10000/F62</f>
        <v>0.009785068517512095</v>
      </c>
      <c r="G132">
        <f>AVERAGE(C132:E132)</f>
        <v>-0.05836797262236327</v>
      </c>
      <c r="H132">
        <f>STDEV(C132:E132)</f>
        <v>0.009419275396438897</v>
      </c>
      <c r="I132">
        <f>(B132*B4+C132*C4+D132*D4+E132*E4+F132*F4)/SUM(B4:F4)</f>
        <v>-0.0335424143979389</v>
      </c>
    </row>
    <row r="133" spans="1:9" ht="12.75">
      <c r="A133" t="s">
        <v>93</v>
      </c>
      <c r="B133">
        <f>B93*10000/B62</f>
        <v>0.11333008652380087</v>
      </c>
      <c r="C133">
        <f>C93*10000/C62</f>
        <v>0.10224034142121703</v>
      </c>
      <c r="D133">
        <f>D93*10000/D62</f>
        <v>0.12204861763527564</v>
      </c>
      <c r="E133">
        <f>E93*10000/E62</f>
        <v>0.12542490048094737</v>
      </c>
      <c r="F133">
        <f>F93*10000/F62</f>
        <v>0.1103631026926343</v>
      </c>
      <c r="G133">
        <f>AVERAGE(C133:E133)</f>
        <v>0.11657128651248001</v>
      </c>
      <c r="H133">
        <f>STDEV(C133:E133)</f>
        <v>0.012525246978406698</v>
      </c>
      <c r="I133">
        <f>(B133*B4+C133*C4+D133*D4+E133*E4+F133*F4)/SUM(B4:F4)</f>
        <v>0.11527023296232657</v>
      </c>
    </row>
    <row r="134" spans="1:9" ht="12.75">
      <c r="A134" t="s">
        <v>94</v>
      </c>
      <c r="B134">
        <f>B94*10000/B62</f>
        <v>-0.004182187176152237</v>
      </c>
      <c r="C134">
        <f>C94*10000/C62</f>
        <v>-0.007044608446099637</v>
      </c>
      <c r="D134">
        <f>D94*10000/D62</f>
        <v>-0.008863433489825302</v>
      </c>
      <c r="E134">
        <f>E94*10000/E62</f>
        <v>0.015157336652380943</v>
      </c>
      <c r="F134">
        <f>F94*10000/F62</f>
        <v>-0.024055586148744278</v>
      </c>
      <c r="G134">
        <f>AVERAGE(C134:E134)</f>
        <v>-0.0002502350945146655</v>
      </c>
      <c r="H134">
        <f>STDEV(C134:E134)</f>
        <v>0.013374303028073006</v>
      </c>
      <c r="I134">
        <f>(B134*B4+C134*C4+D134*D4+E134*E4+F134*F4)/SUM(B4:F4)</f>
        <v>-0.003992613363331914</v>
      </c>
    </row>
    <row r="135" spans="1:9" ht="12.75">
      <c r="A135" t="s">
        <v>95</v>
      </c>
      <c r="B135">
        <f>B95*10000/B62</f>
        <v>-0.004408790240953942</v>
      </c>
      <c r="C135">
        <f>C95*10000/C62</f>
        <v>-0.0009596969892424272</v>
      </c>
      <c r="D135">
        <f>D95*10000/D62</f>
        <v>-0.00398059427789261</v>
      </c>
      <c r="E135">
        <f>E95*10000/E62</f>
        <v>-0.0027800013086842143</v>
      </c>
      <c r="F135">
        <f>F95*10000/F62</f>
        <v>-0.00308435928931911</v>
      </c>
      <c r="G135">
        <f>AVERAGE(C135:E135)</f>
        <v>-0.002573430858606417</v>
      </c>
      <c r="H135">
        <f>STDEV(C135:E135)</f>
        <v>0.0015210057923221443</v>
      </c>
      <c r="I135">
        <f>(B135*B4+C135*C4+D135*D4+E135*E4+F135*F4)/SUM(B4:F4)</f>
        <v>-0.002906719502482641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2005-04-07T06:09:13Z</cp:lastPrinted>
  <dcterms:created xsi:type="dcterms:W3CDTF">2005-04-07T06:09:13Z</dcterms:created>
  <dcterms:modified xsi:type="dcterms:W3CDTF">2005-04-08T15:57:29Z</dcterms:modified>
  <cp:category/>
  <cp:version/>
  <cp:contentType/>
  <cp:contentStatus/>
</cp:coreProperties>
</file>