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<sst xmlns="http://schemas.openxmlformats.org/spreadsheetml/2006/main" count="204" uniqueCount="98">
  <si>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13/04/2005       09:02:43</t>
  </si>
  <si>
    <t>LISSNER</t>
  </si>
  <si>
    <t>HCMQAP546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</si>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</sst>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-0.003755</v>
      </c>
      <c r="D4" s="12">
        <v>-0.003752</v>
      </c>
      <c r="E4" s="12">
        <v>-0.003754</v>
      </c>
      <c r="F4" s="24">
        <v>-0.002082</v>
      </c>
      <c r="G4" s="34">
        <v>-0.011698</v>
      </c>
    </row>
    <row r="5" spans="1:7" ht="12.75" thickBot="1">
      <c r="A5" s="44" t="s">
        <v>13</v>
      </c>
      <c r="B5" s="45">
        <v>6.720533</v>
      </c>
      <c r="C5" s="46">
        <v>3.852052</v>
      </c>
      <c r="D5" s="46">
        <v>-1.216924</v>
      </c>
      <c r="E5" s="46">
        <v>-4.257135</v>
      </c>
      <c r="F5" s="47">
        <v>-4.310648</v>
      </c>
      <c r="G5" s="48">
        <v>8.65379</v>
      </c>
    </row>
    <row r="6" spans="1:7" ht="12.75" thickTop="1">
      <c r="A6" s="6" t="s">
        <v>14</v>
      </c>
      <c r="B6" s="39">
        <v>-296.8354</v>
      </c>
      <c r="C6" s="40">
        <v>295.7799</v>
      </c>
      <c r="D6" s="40">
        <v>13.03026</v>
      </c>
      <c r="E6" s="40">
        <v>-54.60973</v>
      </c>
      <c r="F6" s="41">
        <v>-136.7229</v>
      </c>
      <c r="G6" s="42">
        <v>-0.002293029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2.026651</v>
      </c>
      <c r="C8" s="13">
        <v>2.395074</v>
      </c>
      <c r="D8" s="13">
        <v>0.4502403</v>
      </c>
      <c r="E8" s="13">
        <v>0.2662419</v>
      </c>
      <c r="F8" s="25">
        <v>-2.711801</v>
      </c>
      <c r="G8" s="35">
        <v>0.6801238</v>
      </c>
    </row>
    <row r="9" spans="1:7" ht="12">
      <c r="A9" s="20" t="s">
        <v>17</v>
      </c>
      <c r="B9" s="29">
        <v>0.1107854</v>
      </c>
      <c r="C9" s="13">
        <v>0.6372482</v>
      </c>
      <c r="D9" s="13">
        <v>0.5837158</v>
      </c>
      <c r="E9" s="13">
        <v>0.4711164</v>
      </c>
      <c r="F9" s="25">
        <v>0.4343629</v>
      </c>
      <c r="G9" s="35">
        <v>0.4811981</v>
      </c>
    </row>
    <row r="10" spans="1:7" ht="12">
      <c r="A10" s="20" t="s">
        <v>18</v>
      </c>
      <c r="B10" s="29">
        <v>-2.035933</v>
      </c>
      <c r="C10" s="13">
        <v>-0.06160227</v>
      </c>
      <c r="D10" s="13">
        <v>0.3091689</v>
      </c>
      <c r="E10" s="13">
        <v>0.2871994</v>
      </c>
      <c r="F10" s="25">
        <v>-1.330377</v>
      </c>
      <c r="G10" s="35">
        <v>-0.3434081</v>
      </c>
    </row>
    <row r="11" spans="1:7" ht="12">
      <c r="A11" s="21" t="s">
        <v>19</v>
      </c>
      <c r="B11" s="31">
        <v>4.088967</v>
      </c>
      <c r="C11" s="15">
        <v>2.085796</v>
      </c>
      <c r="D11" s="15">
        <v>3.211969</v>
      </c>
      <c r="E11" s="15">
        <v>1.89081</v>
      </c>
      <c r="F11" s="27">
        <v>13.89912</v>
      </c>
      <c r="G11" s="37">
        <v>4.176139</v>
      </c>
    </row>
    <row r="12" spans="1:7" ht="12">
      <c r="A12" s="20" t="s">
        <v>20</v>
      </c>
      <c r="B12" s="29">
        <v>0.2514009</v>
      </c>
      <c r="C12" s="13">
        <v>0.02585946</v>
      </c>
      <c r="D12" s="13">
        <v>0.4893831</v>
      </c>
      <c r="E12" s="13">
        <v>0.02400845</v>
      </c>
      <c r="F12" s="25">
        <v>-0.01972793</v>
      </c>
      <c r="G12" s="35">
        <v>0.1634362</v>
      </c>
    </row>
    <row r="13" spans="1:7" ht="12">
      <c r="A13" s="20" t="s">
        <v>21</v>
      </c>
      <c r="B13" s="29">
        <v>-0.04121517</v>
      </c>
      <c r="C13" s="13">
        <v>-0.05442962</v>
      </c>
      <c r="D13" s="13">
        <v>-0.005410552</v>
      </c>
      <c r="E13" s="13">
        <v>0.1247908</v>
      </c>
      <c r="F13" s="25">
        <v>-0.03779229</v>
      </c>
      <c r="G13" s="35">
        <v>0.004648732</v>
      </c>
    </row>
    <row r="14" spans="1:7" ht="12">
      <c r="A14" s="20" t="s">
        <v>22</v>
      </c>
      <c r="B14" s="29">
        <v>-0.02398564</v>
      </c>
      <c r="C14" s="13">
        <v>0.0009651996</v>
      </c>
      <c r="D14" s="13">
        <v>0.01217717</v>
      </c>
      <c r="E14" s="13">
        <v>-0.02310147</v>
      </c>
      <c r="F14" s="25">
        <v>0.124965</v>
      </c>
      <c r="G14" s="35">
        <v>0.0108107</v>
      </c>
    </row>
    <row r="15" spans="1:7" ht="12">
      <c r="A15" s="21" t="s">
        <v>23</v>
      </c>
      <c r="B15" s="31">
        <v>-0.3076888</v>
      </c>
      <c r="C15" s="15">
        <v>-0.1123284</v>
      </c>
      <c r="D15" s="15">
        <v>-0.05048627</v>
      </c>
      <c r="E15" s="15">
        <v>-0.1076538</v>
      </c>
      <c r="F15" s="27">
        <v>-0.4075945</v>
      </c>
      <c r="G15" s="37">
        <v>-0.1639918</v>
      </c>
    </row>
    <row r="16" spans="1:7" ht="12">
      <c r="A16" s="20" t="s">
        <v>24</v>
      </c>
      <c r="B16" s="29">
        <v>0.01765246</v>
      </c>
      <c r="C16" s="13">
        <v>0.03330117</v>
      </c>
      <c r="D16" s="13">
        <v>0.0195428</v>
      </c>
      <c r="E16" s="13">
        <v>0.0005280536</v>
      </c>
      <c r="F16" s="25">
        <v>0.003644309</v>
      </c>
      <c r="G16" s="35">
        <v>0.01588056</v>
      </c>
    </row>
    <row r="17" spans="1:7" ht="12">
      <c r="A17" s="20" t="s">
        <v>25</v>
      </c>
      <c r="B17" s="29">
        <v>-0.05915731</v>
      </c>
      <c r="C17" s="13">
        <v>-0.03153617</v>
      </c>
      <c r="D17" s="13">
        <v>-0.0427809</v>
      </c>
      <c r="E17" s="13">
        <v>-0.03827165</v>
      </c>
      <c r="F17" s="25">
        <v>-0.07133792</v>
      </c>
      <c r="G17" s="35">
        <v>-0.0451641</v>
      </c>
    </row>
    <row r="18" spans="1:7" ht="12">
      <c r="A18" s="20" t="s">
        <v>26</v>
      </c>
      <c r="B18" s="29">
        <v>0.08011454</v>
      </c>
      <c r="C18" s="13">
        <v>-0.04635625</v>
      </c>
      <c r="D18" s="13">
        <v>0.01414711</v>
      </c>
      <c r="E18" s="13">
        <v>0.04683838</v>
      </c>
      <c r="F18" s="25">
        <v>0.022295</v>
      </c>
      <c r="G18" s="35">
        <v>0.0180909</v>
      </c>
    </row>
    <row r="19" spans="1:7" ht="12">
      <c r="A19" s="21" t="s">
        <v>27</v>
      </c>
      <c r="B19" s="31">
        <v>-0.2197284</v>
      </c>
      <c r="C19" s="15">
        <v>-0.190443</v>
      </c>
      <c r="D19" s="15">
        <v>-0.2165133</v>
      </c>
      <c r="E19" s="15">
        <v>-0.1998888</v>
      </c>
      <c r="F19" s="27">
        <v>-0.1494351</v>
      </c>
      <c r="G19" s="37">
        <v>-0.1977515</v>
      </c>
    </row>
    <row r="20" spans="1:7" ht="12.75" thickBot="1">
      <c r="A20" s="44" t="s">
        <v>28</v>
      </c>
      <c r="B20" s="45">
        <v>0.008203642</v>
      </c>
      <c r="C20" s="46">
        <v>0.01509529</v>
      </c>
      <c r="D20" s="46">
        <v>0.007334053</v>
      </c>
      <c r="E20" s="46">
        <v>0.002574584</v>
      </c>
      <c r="F20" s="47">
        <v>0.00547843</v>
      </c>
      <c r="G20" s="48">
        <v>0.007935023</v>
      </c>
    </row>
    <row r="21" spans="1:7" ht="12.75" thickTop="1">
      <c r="A21" s="6" t="s">
        <v>29</v>
      </c>
      <c r="B21" s="39">
        <v>-58.71637</v>
      </c>
      <c r="C21" s="40">
        <v>92.98115</v>
      </c>
      <c r="D21" s="40">
        <v>-53.96031</v>
      </c>
      <c r="E21" s="40">
        <v>11.02759</v>
      </c>
      <c r="F21" s="41">
        <v>-26.56746</v>
      </c>
      <c r="G21" s="43">
        <v>0.01530386</v>
      </c>
    </row>
    <row r="22" spans="1:7" ht="12">
      <c r="A22" s="20" t="s">
        <v>30</v>
      </c>
      <c r="B22" s="29">
        <v>134.4188</v>
      </c>
      <c r="C22" s="13">
        <v>77.04256</v>
      </c>
      <c r="D22" s="13">
        <v>-24.33853</v>
      </c>
      <c r="E22" s="13">
        <v>-85.14477</v>
      </c>
      <c r="F22" s="25">
        <v>-86.21509</v>
      </c>
      <c r="G22" s="36">
        <v>0</v>
      </c>
    </row>
    <row r="23" spans="1:7" ht="12">
      <c r="A23" s="20" t="s">
        <v>31</v>
      </c>
      <c r="B23" s="29">
        <v>-1.739873</v>
      </c>
      <c r="C23" s="13">
        <v>1.267674</v>
      </c>
      <c r="D23" s="13">
        <v>-0.7884233</v>
      </c>
      <c r="E23" s="13">
        <v>-0.4040645</v>
      </c>
      <c r="F23" s="25">
        <v>4.035208</v>
      </c>
      <c r="G23" s="35">
        <v>0.3050755</v>
      </c>
    </row>
    <row r="24" spans="1:7" ht="12">
      <c r="A24" s="20" t="s">
        <v>32</v>
      </c>
      <c r="B24" s="29">
        <v>0.692635</v>
      </c>
      <c r="C24" s="13">
        <v>1.61025</v>
      </c>
      <c r="D24" s="13">
        <v>1.880117</v>
      </c>
      <c r="E24" s="13">
        <v>1.879676</v>
      </c>
      <c r="F24" s="25">
        <v>0.9640358</v>
      </c>
      <c r="G24" s="35">
        <v>1.520999</v>
      </c>
    </row>
    <row r="25" spans="1:7" ht="12">
      <c r="A25" s="20" t="s">
        <v>33</v>
      </c>
      <c r="B25" s="29">
        <v>-0.4111339</v>
      </c>
      <c r="C25" s="13">
        <v>1.009709</v>
      </c>
      <c r="D25" s="13">
        <v>0.4351089</v>
      </c>
      <c r="E25" s="13">
        <v>1.449651</v>
      </c>
      <c r="F25" s="25">
        <v>-2.037366</v>
      </c>
      <c r="G25" s="35">
        <v>0.3651831</v>
      </c>
    </row>
    <row r="26" spans="1:7" ht="12">
      <c r="A26" s="21" t="s">
        <v>34</v>
      </c>
      <c r="B26" s="31">
        <v>0.5959766</v>
      </c>
      <c r="C26" s="15">
        <v>-0.3258376</v>
      </c>
      <c r="D26" s="15">
        <v>0.3233266</v>
      </c>
      <c r="E26" s="15">
        <v>-0.4987411</v>
      </c>
      <c r="F26" s="27">
        <v>1.534831</v>
      </c>
      <c r="G26" s="37">
        <v>0.1701976</v>
      </c>
    </row>
    <row r="27" spans="1:7" ht="12">
      <c r="A27" s="20" t="s">
        <v>35</v>
      </c>
      <c r="B27" s="29">
        <v>-0.2374327</v>
      </c>
      <c r="C27" s="13">
        <v>-0.2289553</v>
      </c>
      <c r="D27" s="13">
        <v>-0.2914285</v>
      </c>
      <c r="E27" s="13">
        <v>-0.2927379</v>
      </c>
      <c r="F27" s="25">
        <v>-0.1668754</v>
      </c>
      <c r="G27" s="35">
        <v>-0.2522805</v>
      </c>
    </row>
    <row r="28" spans="1:7" ht="12">
      <c r="A28" s="20" t="s">
        <v>36</v>
      </c>
      <c r="B28" s="29">
        <v>0.3591294</v>
      </c>
      <c r="C28" s="13">
        <v>0.3120975</v>
      </c>
      <c r="D28" s="13">
        <v>0.4170247</v>
      </c>
      <c r="E28" s="13">
        <v>0.6167596</v>
      </c>
      <c r="F28" s="25">
        <v>0.693092</v>
      </c>
      <c r="G28" s="35">
        <v>0.4683041</v>
      </c>
    </row>
    <row r="29" spans="1:7" ht="12">
      <c r="A29" s="20" t="s">
        <v>37</v>
      </c>
      <c r="B29" s="29">
        <v>-0.005674841</v>
      </c>
      <c r="C29" s="13">
        <v>-0.01059475</v>
      </c>
      <c r="D29" s="13">
        <v>0.005229254</v>
      </c>
      <c r="E29" s="13">
        <v>0.1091399</v>
      </c>
      <c r="F29" s="25">
        <v>-0.07437248</v>
      </c>
      <c r="G29" s="35">
        <v>0.01422515</v>
      </c>
    </row>
    <row r="30" spans="1:7" ht="12">
      <c r="A30" s="21" t="s">
        <v>38</v>
      </c>
      <c r="B30" s="31">
        <v>0.01353278</v>
      </c>
      <c r="C30" s="15">
        <v>0.05114613</v>
      </c>
      <c r="D30" s="15">
        <v>0.1147981</v>
      </c>
      <c r="E30" s="15">
        <v>-0.02236325</v>
      </c>
      <c r="F30" s="27">
        <v>0.1507604</v>
      </c>
      <c r="G30" s="37">
        <v>0.05663072</v>
      </c>
    </row>
    <row r="31" spans="1:7" ht="12">
      <c r="A31" s="20" t="s">
        <v>39</v>
      </c>
      <c r="B31" s="29">
        <v>-0.04329861</v>
      </c>
      <c r="C31" s="13">
        <v>-0.06305651</v>
      </c>
      <c r="D31" s="13">
        <v>-0.04443857</v>
      </c>
      <c r="E31" s="13">
        <v>-0.02097166</v>
      </c>
      <c r="F31" s="25">
        <v>0.02043289</v>
      </c>
      <c r="G31" s="35">
        <v>-0.03445106</v>
      </c>
    </row>
    <row r="32" spans="1:7" ht="12">
      <c r="A32" s="20" t="s">
        <v>40</v>
      </c>
      <c r="B32" s="29">
        <v>0.03409324</v>
      </c>
      <c r="C32" s="13">
        <v>0.04824497</v>
      </c>
      <c r="D32" s="13">
        <v>0.06491778</v>
      </c>
      <c r="E32" s="13">
        <v>0.08764231</v>
      </c>
      <c r="F32" s="25">
        <v>0.08052855</v>
      </c>
      <c r="G32" s="35">
        <v>0.06400143</v>
      </c>
    </row>
    <row r="33" spans="1:7" ht="12">
      <c r="A33" s="20" t="s">
        <v>41</v>
      </c>
      <c r="B33" s="29">
        <v>0.1598626</v>
      </c>
      <c r="C33" s="13">
        <v>0.06647097</v>
      </c>
      <c r="D33" s="13">
        <v>0.1256989</v>
      </c>
      <c r="E33" s="13">
        <v>0.0875956</v>
      </c>
      <c r="F33" s="25">
        <v>0.08161469</v>
      </c>
      <c r="G33" s="35">
        <v>0.1013304</v>
      </c>
    </row>
    <row r="34" spans="1:7" ht="12">
      <c r="A34" s="21" t="s">
        <v>42</v>
      </c>
      <c r="B34" s="31">
        <v>-0.04493653</v>
      </c>
      <c r="C34" s="15">
        <v>-0.0133501</v>
      </c>
      <c r="D34" s="15">
        <v>0.003205014</v>
      </c>
      <c r="E34" s="15">
        <v>0.007817766</v>
      </c>
      <c r="F34" s="27">
        <v>-0.02829388</v>
      </c>
      <c r="G34" s="37">
        <v>-0.01081857</v>
      </c>
    </row>
    <row r="35" spans="1:7" ht="12.75" thickBot="1">
      <c r="A35" s="22" t="s">
        <v>43</v>
      </c>
      <c r="B35" s="32">
        <v>-0.001362509</v>
      </c>
      <c r="C35" s="16">
        <v>0.004197866</v>
      </c>
      <c r="D35" s="16">
        <v>-0.004757636</v>
      </c>
      <c r="E35" s="16">
        <v>-0.001033966</v>
      </c>
      <c r="F35" s="28">
        <v>0.01150567</v>
      </c>
      <c r="G35" s="38">
        <v>0.000954845</v>
      </c>
    </row>
    <row r="36" spans="1:7" ht="12">
      <c r="A36" s="4" t="s">
        <v>44</v>
      </c>
      <c r="B36" s="3">
        <v>21.31043</v>
      </c>
      <c r="C36" s="3">
        <v>21.31043</v>
      </c>
      <c r="D36" s="3">
        <v>21.31958</v>
      </c>
      <c r="E36" s="3">
        <v>21.31348</v>
      </c>
      <c r="F36" s="3">
        <v>21.32568</v>
      </c>
      <c r="G36" s="3"/>
    </row>
    <row r="37" spans="1:6" ht="12">
      <c r="A37" s="4" t="s">
        <v>45</v>
      </c>
      <c r="B37" s="2">
        <v>0.3250122</v>
      </c>
      <c r="C37" s="2">
        <v>0.302124</v>
      </c>
      <c r="D37" s="2">
        <v>0.2970378</v>
      </c>
      <c r="E37" s="2">
        <v>0.2894084</v>
      </c>
      <c r="F37" s="2">
        <v>0.2868652</v>
      </c>
    </row>
    <row r="38" spans="1:7" ht="12">
      <c r="A38" s="4" t="s">
        <v>53</v>
      </c>
      <c r="B38" s="2">
        <v>0.0005058705</v>
      </c>
      <c r="C38" s="2">
        <v>-0.0005040137</v>
      </c>
      <c r="D38" s="2">
        <v>-2.237458E-05</v>
      </c>
      <c r="E38" s="2">
        <v>9.298941E-05</v>
      </c>
      <c r="F38" s="2">
        <v>0.0002320224</v>
      </c>
      <c r="G38" s="2">
        <v>0.0001761558</v>
      </c>
    </row>
    <row r="39" spans="1:7" ht="12.75" thickBot="1">
      <c r="A39" s="4" t="s">
        <v>54</v>
      </c>
      <c r="B39" s="2">
        <v>9.301798E-05</v>
      </c>
      <c r="C39" s="2">
        <v>-0.0001541849</v>
      </c>
      <c r="D39" s="2">
        <v>9.167808E-05</v>
      </c>
      <c r="E39" s="2">
        <v>-1.795515E-05</v>
      </c>
      <c r="F39" s="2">
        <v>4.716506E-05</v>
      </c>
      <c r="G39" s="2">
        <v>0.001092564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3.116497</v>
      </c>
      <c r="F40" s="17" t="s">
        <v>48</v>
      </c>
      <c r="G40" s="8">
        <v>55.024369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0.003755</v>
      </c>
      <c r="D4">
        <v>0.003752</v>
      </c>
      <c r="E4">
        <v>0.003754</v>
      </c>
      <c r="F4">
        <v>0.002082</v>
      </c>
      <c r="G4">
        <v>0.011698</v>
      </c>
    </row>
    <row r="5" spans="1:7" ht="12.75">
      <c r="A5" t="s">
        <v>13</v>
      </c>
      <c r="B5">
        <v>6.720533</v>
      </c>
      <c r="C5">
        <v>3.852052</v>
      </c>
      <c r="D5">
        <v>-1.216924</v>
      </c>
      <c r="E5">
        <v>-4.257135</v>
      </c>
      <c r="F5">
        <v>-4.310648</v>
      </c>
      <c r="G5">
        <v>8.65379</v>
      </c>
    </row>
    <row r="6" spans="1:7" ht="12.75">
      <c r="A6" t="s">
        <v>14</v>
      </c>
      <c r="B6" s="49">
        <v>-296.8354</v>
      </c>
      <c r="C6" s="49">
        <v>295.7799</v>
      </c>
      <c r="D6" s="49">
        <v>13.03026</v>
      </c>
      <c r="E6" s="49">
        <v>-54.60973</v>
      </c>
      <c r="F6" s="49">
        <v>-136.7229</v>
      </c>
      <c r="G6" s="49">
        <v>-0.002293029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2.026651</v>
      </c>
      <c r="C8" s="49">
        <v>2.395074</v>
      </c>
      <c r="D8" s="49">
        <v>0.4502403</v>
      </c>
      <c r="E8" s="49">
        <v>0.2662419</v>
      </c>
      <c r="F8" s="49">
        <v>-2.711801</v>
      </c>
      <c r="G8" s="49">
        <v>0.6801238</v>
      </c>
    </row>
    <row r="9" spans="1:7" ht="12.75">
      <c r="A9" t="s">
        <v>17</v>
      </c>
      <c r="B9" s="49">
        <v>0.1107854</v>
      </c>
      <c r="C9" s="49">
        <v>0.6372482</v>
      </c>
      <c r="D9" s="49">
        <v>0.5837158</v>
      </c>
      <c r="E9" s="49">
        <v>0.4711164</v>
      </c>
      <c r="F9" s="49">
        <v>0.4343629</v>
      </c>
      <c r="G9" s="49">
        <v>0.4811981</v>
      </c>
    </row>
    <row r="10" spans="1:7" ht="12.75">
      <c r="A10" t="s">
        <v>18</v>
      </c>
      <c r="B10" s="49">
        <v>-2.035933</v>
      </c>
      <c r="C10" s="49">
        <v>-0.06160227</v>
      </c>
      <c r="D10" s="49">
        <v>0.3091689</v>
      </c>
      <c r="E10" s="49">
        <v>0.2871994</v>
      </c>
      <c r="F10" s="49">
        <v>-1.330377</v>
      </c>
      <c r="G10" s="49">
        <v>-0.3434081</v>
      </c>
    </row>
    <row r="11" spans="1:7" ht="12.75">
      <c r="A11" t="s">
        <v>19</v>
      </c>
      <c r="B11" s="49">
        <v>4.088967</v>
      </c>
      <c r="C11" s="49">
        <v>2.085796</v>
      </c>
      <c r="D11" s="49">
        <v>3.211969</v>
      </c>
      <c r="E11" s="49">
        <v>1.89081</v>
      </c>
      <c r="F11" s="49">
        <v>13.89912</v>
      </c>
      <c r="G11" s="49">
        <v>4.176139</v>
      </c>
    </row>
    <row r="12" spans="1:7" ht="12.75">
      <c r="A12" t="s">
        <v>20</v>
      </c>
      <c r="B12" s="49">
        <v>0.2514009</v>
      </c>
      <c r="C12" s="49">
        <v>0.02585946</v>
      </c>
      <c r="D12" s="49">
        <v>0.4893831</v>
      </c>
      <c r="E12" s="49">
        <v>0.02400845</v>
      </c>
      <c r="F12" s="49">
        <v>-0.01972793</v>
      </c>
      <c r="G12" s="49">
        <v>0.1634362</v>
      </c>
    </row>
    <row r="13" spans="1:7" ht="12.75">
      <c r="A13" t="s">
        <v>21</v>
      </c>
      <c r="B13" s="49">
        <v>-0.04121517</v>
      </c>
      <c r="C13" s="49">
        <v>-0.05442962</v>
      </c>
      <c r="D13" s="49">
        <v>-0.005410552</v>
      </c>
      <c r="E13" s="49">
        <v>0.1247908</v>
      </c>
      <c r="F13" s="49">
        <v>-0.03779229</v>
      </c>
      <c r="G13" s="49">
        <v>0.004648732</v>
      </c>
    </row>
    <row r="14" spans="1:7" ht="12.75">
      <c r="A14" t="s">
        <v>22</v>
      </c>
      <c r="B14" s="49">
        <v>-0.02398564</v>
      </c>
      <c r="C14" s="49">
        <v>0.0009651996</v>
      </c>
      <c r="D14" s="49">
        <v>0.01217717</v>
      </c>
      <c r="E14" s="49">
        <v>-0.02310147</v>
      </c>
      <c r="F14" s="49">
        <v>0.124965</v>
      </c>
      <c r="G14" s="49">
        <v>0.0108107</v>
      </c>
    </row>
    <row r="15" spans="1:7" ht="12.75">
      <c r="A15" t="s">
        <v>23</v>
      </c>
      <c r="B15" s="49">
        <v>-0.3076888</v>
      </c>
      <c r="C15" s="49">
        <v>-0.1123284</v>
      </c>
      <c r="D15" s="49">
        <v>-0.05048627</v>
      </c>
      <c r="E15" s="49">
        <v>-0.1076538</v>
      </c>
      <c r="F15" s="49">
        <v>-0.4075945</v>
      </c>
      <c r="G15" s="49">
        <v>-0.1639918</v>
      </c>
    </row>
    <row r="16" spans="1:7" ht="12.75">
      <c r="A16" t="s">
        <v>24</v>
      </c>
      <c r="B16" s="49">
        <v>0.01765246</v>
      </c>
      <c r="C16" s="49">
        <v>0.03330117</v>
      </c>
      <c r="D16" s="49">
        <v>0.0195428</v>
      </c>
      <c r="E16" s="49">
        <v>0.0005280536</v>
      </c>
      <c r="F16" s="49">
        <v>0.003644309</v>
      </c>
      <c r="G16" s="49">
        <v>0.01588056</v>
      </c>
    </row>
    <row r="17" spans="1:7" ht="12.75">
      <c r="A17" t="s">
        <v>25</v>
      </c>
      <c r="B17" s="49">
        <v>-0.05915731</v>
      </c>
      <c r="C17" s="49">
        <v>-0.03153617</v>
      </c>
      <c r="D17" s="49">
        <v>-0.0427809</v>
      </c>
      <c r="E17" s="49">
        <v>-0.03827165</v>
      </c>
      <c r="F17" s="49">
        <v>-0.07133792</v>
      </c>
      <c r="G17" s="49">
        <v>-0.0451641</v>
      </c>
    </row>
    <row r="18" spans="1:7" ht="12.75">
      <c r="A18" t="s">
        <v>26</v>
      </c>
      <c r="B18" s="49">
        <v>0.08011454</v>
      </c>
      <c r="C18" s="49">
        <v>-0.04635625</v>
      </c>
      <c r="D18" s="49">
        <v>0.01414711</v>
      </c>
      <c r="E18" s="49">
        <v>0.04683838</v>
      </c>
      <c r="F18" s="49">
        <v>0.022295</v>
      </c>
      <c r="G18" s="49">
        <v>0.0180909</v>
      </c>
    </row>
    <row r="19" spans="1:7" ht="12.75">
      <c r="A19" t="s">
        <v>27</v>
      </c>
      <c r="B19" s="49">
        <v>-0.2197284</v>
      </c>
      <c r="C19" s="49">
        <v>-0.190443</v>
      </c>
      <c r="D19" s="49">
        <v>-0.2165133</v>
      </c>
      <c r="E19" s="49">
        <v>-0.1998888</v>
      </c>
      <c r="F19" s="49">
        <v>-0.1494351</v>
      </c>
      <c r="G19" s="49">
        <v>-0.1977515</v>
      </c>
    </row>
    <row r="20" spans="1:7" ht="12.75">
      <c r="A20" t="s">
        <v>28</v>
      </c>
      <c r="B20" s="49">
        <v>0.008203642</v>
      </c>
      <c r="C20" s="49">
        <v>0.01509529</v>
      </c>
      <c r="D20" s="49">
        <v>0.007334053</v>
      </c>
      <c r="E20" s="49">
        <v>0.002574584</v>
      </c>
      <c r="F20" s="49">
        <v>0.00547843</v>
      </c>
      <c r="G20" s="49">
        <v>0.007935023</v>
      </c>
    </row>
    <row r="21" spans="1:7" ht="12.75">
      <c r="A21" t="s">
        <v>29</v>
      </c>
      <c r="B21" s="49">
        <v>-58.71637</v>
      </c>
      <c r="C21" s="49">
        <v>92.98115</v>
      </c>
      <c r="D21" s="49">
        <v>-53.96031</v>
      </c>
      <c r="E21" s="49">
        <v>11.02759</v>
      </c>
      <c r="F21" s="49">
        <v>-26.56746</v>
      </c>
      <c r="G21" s="49">
        <v>0.01530386</v>
      </c>
    </row>
    <row r="22" spans="1:7" ht="12.75">
      <c r="A22" t="s">
        <v>30</v>
      </c>
      <c r="B22" s="49">
        <v>134.4188</v>
      </c>
      <c r="C22" s="49">
        <v>77.04256</v>
      </c>
      <c r="D22" s="49">
        <v>-24.33853</v>
      </c>
      <c r="E22" s="49">
        <v>-85.14477</v>
      </c>
      <c r="F22" s="49">
        <v>-86.21509</v>
      </c>
      <c r="G22" s="49">
        <v>0</v>
      </c>
    </row>
    <row r="23" spans="1:7" ht="12.75">
      <c r="A23" t="s">
        <v>31</v>
      </c>
      <c r="B23" s="49">
        <v>-1.739873</v>
      </c>
      <c r="C23" s="49">
        <v>1.267674</v>
      </c>
      <c r="D23" s="49">
        <v>-0.7884233</v>
      </c>
      <c r="E23" s="49">
        <v>-0.4040645</v>
      </c>
      <c r="F23" s="49">
        <v>4.035208</v>
      </c>
      <c r="G23" s="49">
        <v>0.3050755</v>
      </c>
    </row>
    <row r="24" spans="1:7" ht="12.75">
      <c r="A24" t="s">
        <v>32</v>
      </c>
      <c r="B24" s="49">
        <v>0.692635</v>
      </c>
      <c r="C24" s="49">
        <v>1.61025</v>
      </c>
      <c r="D24" s="49">
        <v>1.880117</v>
      </c>
      <c r="E24" s="49">
        <v>1.879676</v>
      </c>
      <c r="F24" s="49">
        <v>0.9640358</v>
      </c>
      <c r="G24" s="49">
        <v>1.520999</v>
      </c>
    </row>
    <row r="25" spans="1:7" ht="12.75">
      <c r="A25" t="s">
        <v>33</v>
      </c>
      <c r="B25" s="49">
        <v>-0.4111339</v>
      </c>
      <c r="C25" s="49">
        <v>1.009709</v>
      </c>
      <c r="D25" s="49">
        <v>0.4351089</v>
      </c>
      <c r="E25" s="49">
        <v>1.449651</v>
      </c>
      <c r="F25" s="49">
        <v>-2.037366</v>
      </c>
      <c r="G25" s="49">
        <v>0.3651831</v>
      </c>
    </row>
    <row r="26" spans="1:7" ht="12.75">
      <c r="A26" t="s">
        <v>34</v>
      </c>
      <c r="B26" s="49">
        <v>0.5959766</v>
      </c>
      <c r="C26" s="49">
        <v>-0.3258376</v>
      </c>
      <c r="D26" s="49">
        <v>0.3233266</v>
      </c>
      <c r="E26" s="49">
        <v>-0.4987411</v>
      </c>
      <c r="F26" s="49">
        <v>1.534831</v>
      </c>
      <c r="G26" s="49">
        <v>0.1701976</v>
      </c>
    </row>
    <row r="27" spans="1:7" ht="12.75">
      <c r="A27" t="s">
        <v>35</v>
      </c>
      <c r="B27" s="49">
        <v>-0.2374327</v>
      </c>
      <c r="C27" s="49">
        <v>-0.2289553</v>
      </c>
      <c r="D27" s="49">
        <v>-0.2914285</v>
      </c>
      <c r="E27" s="49">
        <v>-0.2927379</v>
      </c>
      <c r="F27" s="49">
        <v>-0.1668754</v>
      </c>
      <c r="G27" s="49">
        <v>-0.2522805</v>
      </c>
    </row>
    <row r="28" spans="1:7" ht="12.75">
      <c r="A28" t="s">
        <v>36</v>
      </c>
      <c r="B28" s="49">
        <v>0.3591294</v>
      </c>
      <c r="C28" s="49">
        <v>0.3120975</v>
      </c>
      <c r="D28" s="49">
        <v>0.4170247</v>
      </c>
      <c r="E28" s="49">
        <v>0.6167596</v>
      </c>
      <c r="F28" s="49">
        <v>0.693092</v>
      </c>
      <c r="G28" s="49">
        <v>0.4683041</v>
      </c>
    </row>
    <row r="29" spans="1:7" ht="12.75">
      <c r="A29" t="s">
        <v>37</v>
      </c>
      <c r="B29" s="49">
        <v>-0.005674841</v>
      </c>
      <c r="C29" s="49">
        <v>-0.01059475</v>
      </c>
      <c r="D29" s="49">
        <v>0.005229254</v>
      </c>
      <c r="E29" s="49">
        <v>0.1091399</v>
      </c>
      <c r="F29" s="49">
        <v>-0.07437248</v>
      </c>
      <c r="G29" s="49">
        <v>0.01422515</v>
      </c>
    </row>
    <row r="30" spans="1:7" ht="12.75">
      <c r="A30" t="s">
        <v>38</v>
      </c>
      <c r="B30" s="49">
        <v>0.01353278</v>
      </c>
      <c r="C30" s="49">
        <v>0.05114613</v>
      </c>
      <c r="D30" s="49">
        <v>0.1147981</v>
      </c>
      <c r="E30" s="49">
        <v>-0.02236325</v>
      </c>
      <c r="F30" s="49">
        <v>0.1507604</v>
      </c>
      <c r="G30" s="49">
        <v>0.05663072</v>
      </c>
    </row>
    <row r="31" spans="1:7" ht="12.75">
      <c r="A31" t="s">
        <v>39</v>
      </c>
      <c r="B31" s="49">
        <v>-0.04329861</v>
      </c>
      <c r="C31" s="49">
        <v>-0.06305651</v>
      </c>
      <c r="D31" s="49">
        <v>-0.04443857</v>
      </c>
      <c r="E31" s="49">
        <v>-0.02097166</v>
      </c>
      <c r="F31" s="49">
        <v>0.02043289</v>
      </c>
      <c r="G31" s="49">
        <v>-0.03445106</v>
      </c>
    </row>
    <row r="32" spans="1:7" ht="12.75">
      <c r="A32" t="s">
        <v>40</v>
      </c>
      <c r="B32" s="49">
        <v>0.03409324</v>
      </c>
      <c r="C32" s="49">
        <v>0.04824497</v>
      </c>
      <c r="D32" s="49">
        <v>0.06491778</v>
      </c>
      <c r="E32" s="49">
        <v>0.08764231</v>
      </c>
      <c r="F32" s="49">
        <v>0.08052855</v>
      </c>
      <c r="G32" s="49">
        <v>0.06400143</v>
      </c>
    </row>
    <row r="33" spans="1:7" ht="12.75">
      <c r="A33" t="s">
        <v>41</v>
      </c>
      <c r="B33" s="49">
        <v>0.1598626</v>
      </c>
      <c r="C33" s="49">
        <v>0.06647097</v>
      </c>
      <c r="D33" s="49">
        <v>0.1256989</v>
      </c>
      <c r="E33" s="49">
        <v>0.0875956</v>
      </c>
      <c r="F33" s="49">
        <v>0.08161469</v>
      </c>
      <c r="G33" s="49">
        <v>0.1013304</v>
      </c>
    </row>
    <row r="34" spans="1:7" ht="12.75">
      <c r="A34" t="s">
        <v>42</v>
      </c>
      <c r="B34" s="49">
        <v>-0.04493653</v>
      </c>
      <c r="C34" s="49">
        <v>-0.0133501</v>
      </c>
      <c r="D34" s="49">
        <v>0.003205014</v>
      </c>
      <c r="E34" s="49">
        <v>0.007817766</v>
      </c>
      <c r="F34" s="49">
        <v>-0.02829388</v>
      </c>
      <c r="G34" s="49">
        <v>-0.01081857</v>
      </c>
    </row>
    <row r="35" spans="1:7" ht="12.75">
      <c r="A35" t="s">
        <v>43</v>
      </c>
      <c r="B35" s="49">
        <v>-0.001362509</v>
      </c>
      <c r="C35" s="49">
        <v>0.004197866</v>
      </c>
      <c r="D35" s="49">
        <v>-0.004757636</v>
      </c>
      <c r="E35" s="49">
        <v>-0.001033966</v>
      </c>
      <c r="F35" s="49">
        <v>0.01150567</v>
      </c>
      <c r="G35" s="49">
        <v>0.000954845</v>
      </c>
    </row>
    <row r="36" spans="1:6" ht="12.75">
      <c r="A36" t="s">
        <v>44</v>
      </c>
      <c r="B36" s="49">
        <v>21.31043</v>
      </c>
      <c r="C36" s="49">
        <v>21.31043</v>
      </c>
      <c r="D36" s="49">
        <v>21.31958</v>
      </c>
      <c r="E36" s="49">
        <v>21.31348</v>
      </c>
      <c r="F36" s="49">
        <v>21.32568</v>
      </c>
    </row>
    <row r="37" spans="1:6" ht="12.75">
      <c r="A37" t="s">
        <v>45</v>
      </c>
      <c r="B37" s="49">
        <v>0.3250122</v>
      </c>
      <c r="C37" s="49">
        <v>0.302124</v>
      </c>
      <c r="D37" s="49">
        <v>0.2970378</v>
      </c>
      <c r="E37" s="49">
        <v>0.2894084</v>
      </c>
      <c r="F37" s="49">
        <v>0.2868652</v>
      </c>
    </row>
    <row r="38" spans="1:7" ht="12.75">
      <c r="A38" t="s">
        <v>55</v>
      </c>
      <c r="B38" s="49">
        <v>0.0005058705</v>
      </c>
      <c r="C38" s="49">
        <v>-0.0005040137</v>
      </c>
      <c r="D38" s="49">
        <v>-2.237458E-05</v>
      </c>
      <c r="E38" s="49">
        <v>9.298941E-05</v>
      </c>
      <c r="F38" s="49">
        <v>0.0002320224</v>
      </c>
      <c r="G38" s="49">
        <v>0.0001761558</v>
      </c>
    </row>
    <row r="39" spans="1:7" ht="12.75">
      <c r="A39" t="s">
        <v>56</v>
      </c>
      <c r="B39" s="49">
        <v>9.301798E-05</v>
      </c>
      <c r="C39" s="49">
        <v>-0.0001541849</v>
      </c>
      <c r="D39" s="49">
        <v>9.167808E-05</v>
      </c>
      <c r="E39" s="49">
        <v>-1.795515E-05</v>
      </c>
      <c r="F39" s="49">
        <v>4.716506E-05</v>
      </c>
      <c r="G39" s="49">
        <v>0.001092564</v>
      </c>
    </row>
    <row r="40" spans="2:7" ht="12.75">
      <c r="B40" t="s">
        <v>46</v>
      </c>
      <c r="C40">
        <v>-0.003754</v>
      </c>
      <c r="D40" t="s">
        <v>47</v>
      </c>
      <c r="E40">
        <v>3.116497</v>
      </c>
      <c r="F40" t="s">
        <v>48</v>
      </c>
      <c r="G40">
        <v>55.024369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0.0005058705165010981</v>
      </c>
      <c r="C50">
        <f>-0.017/(C7*C7+C22*C22)*(C21*C22+C6*C7)</f>
        <v>-0.0005040137099744544</v>
      </c>
      <c r="D50">
        <f>-0.017/(D7*D7+D22*D22)*(D21*D22+D6*D7)</f>
        <v>-2.237457294711172E-05</v>
      </c>
      <c r="E50">
        <f>-0.017/(E7*E7+E22*E22)*(E21*E22+E6*E7)</f>
        <v>9.298941968382045E-05</v>
      </c>
      <c r="F50">
        <f>-0.017/(F7*F7+F22*F22)*(F21*F22+F6*F7)</f>
        <v>0.00023202229597354046</v>
      </c>
      <c r="G50">
        <f>(B50*B$4+C50*C$4+D50*D$4+E50*E$4+F50*F$4)/SUM(B$4:F$4)</f>
        <v>-1.678475127364093E-07</v>
      </c>
    </row>
    <row r="51" spans="1:7" ht="12.75">
      <c r="A51" t="s">
        <v>59</v>
      </c>
      <c r="B51">
        <f>-0.017/(B7*B7+B22*B22)*(B21*B7-B6*B22)</f>
        <v>9.301797822165421E-05</v>
      </c>
      <c r="C51">
        <f>-0.017/(C7*C7+C22*C22)*(C21*C7-C6*C22)</f>
        <v>-0.00015418490435084706</v>
      </c>
      <c r="D51">
        <f>-0.017/(D7*D7+D22*D22)*(D21*D7-D6*D22)</f>
        <v>9.167807057850895E-05</v>
      </c>
      <c r="E51">
        <f>-0.017/(E7*E7+E22*E22)*(E21*E7-E6*E22)</f>
        <v>-1.7955146724858764E-05</v>
      </c>
      <c r="F51">
        <f>-0.017/(F7*F7+F22*F22)*(F21*F7-F6*F22)</f>
        <v>4.716506431293654E-05</v>
      </c>
      <c r="G51">
        <f>(B51*B$4+C51*C$4+D51*D$4+E51*E$4+F51*F$4)/SUM(B$4:F$4)</f>
        <v>3.6842467396298045E-07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10000.139654406701</v>
      </c>
      <c r="C62">
        <f>C7+(2/0.017)*(C8*C50-C23*C51)</f>
        <v>9999.88097718377</v>
      </c>
      <c r="D62">
        <f>D7+(2/0.017)*(D8*D50-D23*D51)</f>
        <v>10000.007318493235</v>
      </c>
      <c r="E62">
        <f>E7+(2/0.017)*(E8*E50-E23*E51)</f>
        <v>10000.0020591344</v>
      </c>
      <c r="F62">
        <f>F7+(2/0.017)*(F8*F50-F23*F51)</f>
        <v>9999.903585983639</v>
      </c>
    </row>
    <row r="63" spans="1:6" ht="12.75">
      <c r="A63" t="s">
        <v>67</v>
      </c>
      <c r="B63">
        <f>B8+(3/0.017)*(B9*B50-B24*B51)</f>
        <v>2.0251713929717456</v>
      </c>
      <c r="C63">
        <f>C8+(3/0.017)*(C9*C50-C24*C51)</f>
        <v>2.3822083081366605</v>
      </c>
      <c r="D63">
        <f>D8+(3/0.017)*(D9*D50-D24*D51)</f>
        <v>0.41751808398188184</v>
      </c>
      <c r="E63">
        <f>E8+(3/0.017)*(E9*E50-E24*E51)</f>
        <v>0.27992872923789286</v>
      </c>
      <c r="F63">
        <f>F8+(3/0.017)*(F9*F50-F24*F51)</f>
        <v>-2.7020398705582203</v>
      </c>
    </row>
    <row r="64" spans="1:6" ht="12.75">
      <c r="A64" t="s">
        <v>68</v>
      </c>
      <c r="B64">
        <f>B9+(4/0.017)*(B10*B50-B25*B51)</f>
        <v>-0.12255004332123445</v>
      </c>
      <c r="C64">
        <f>C9+(4/0.017)*(C10*C50-C25*C51)</f>
        <v>0.6811847351135853</v>
      </c>
      <c r="D64">
        <f>D9+(4/0.017)*(D10*D50-D25*D51)</f>
        <v>0.5727022784589257</v>
      </c>
      <c r="E64">
        <f>E9+(4/0.017)*(E10*E50-E25*E51)</f>
        <v>0.48352468281044225</v>
      </c>
      <c r="F64">
        <f>F9+(4/0.017)*(F10*F50-F25*F51)</f>
        <v>0.38434298761614105</v>
      </c>
    </row>
    <row r="65" spans="1:6" ht="12.75">
      <c r="A65" t="s">
        <v>69</v>
      </c>
      <c r="B65">
        <f>B10+(5/0.017)*(B11*B50-B26*B51)</f>
        <v>-1.4438590853392559</v>
      </c>
      <c r="C65">
        <f>C10+(5/0.017)*(C11*C50-C26*C51)</f>
        <v>-0.3855755109999373</v>
      </c>
      <c r="D65">
        <f>D10+(5/0.017)*(D11*D50-D26*D51)</f>
        <v>0.27931349013262624</v>
      </c>
      <c r="E65">
        <f>E10+(5/0.017)*(E11*E50-E26*E51)</f>
        <v>0.33627891617769035</v>
      </c>
      <c r="F65">
        <f>F10+(5/0.017)*(F11*F50-F26*F51)</f>
        <v>-0.40316660835668616</v>
      </c>
    </row>
    <row r="66" spans="1:6" ht="12.75">
      <c r="A66" t="s">
        <v>70</v>
      </c>
      <c r="B66">
        <f>B11+(6/0.017)*(B12*B50-B27*B51)</f>
        <v>4.141647639829253</v>
      </c>
      <c r="C66">
        <f>C11+(6/0.017)*(C12*C50-C27*C51)</f>
        <v>2.0687365976222396</v>
      </c>
      <c r="D66">
        <f>D11+(6/0.017)*(D12*D50-D27*D51)</f>
        <v>3.2175341287252546</v>
      </c>
      <c r="E66">
        <f>E11+(6/0.017)*(E12*E50-E27*E51)</f>
        <v>1.8897428399599698</v>
      </c>
      <c r="F66">
        <f>F11+(6/0.017)*(F12*F50-F27*F51)</f>
        <v>13.900282365656414</v>
      </c>
    </row>
    <row r="67" spans="1:6" ht="12.75">
      <c r="A67" t="s">
        <v>71</v>
      </c>
      <c r="B67">
        <f>B12+(7/0.017)*(B13*B50-B28*B51)</f>
        <v>0.22906059351148503</v>
      </c>
      <c r="C67">
        <f>C12+(7/0.017)*(C13*C50-C28*C51)</f>
        <v>0.056969929721198104</v>
      </c>
      <c r="D67">
        <f>D12+(7/0.017)*(D13*D50-D28*D51)</f>
        <v>0.4736903513162227</v>
      </c>
      <c r="E67">
        <f>E12+(7/0.017)*(E13*E50-E28*E51)</f>
        <v>0.033346546017700845</v>
      </c>
      <c r="F67">
        <f>F12+(7/0.017)*(F13*F50-F28*F51)</f>
        <v>-0.03679902873851516</v>
      </c>
    </row>
    <row r="68" spans="1:6" ht="12.75">
      <c r="A68" t="s">
        <v>72</v>
      </c>
      <c r="B68">
        <f>B13+(8/0.017)*(B14*B50-B29*B51)</f>
        <v>-0.04667670687475767</v>
      </c>
      <c r="C68">
        <f>C13+(8/0.017)*(C14*C50-C29*C51)</f>
        <v>-0.055427278516062585</v>
      </c>
      <c r="D68">
        <f>D13+(8/0.017)*(D14*D50-D29*D51)</f>
        <v>-0.005764371715642038</v>
      </c>
      <c r="E68">
        <f>E13+(8/0.017)*(E14*E50-E29*E51)</f>
        <v>0.12470206147242033</v>
      </c>
      <c r="F68">
        <f>F13+(8/0.017)*(F14*F50-F29*F51)</f>
        <v>-0.02249701987357832</v>
      </c>
    </row>
    <row r="69" spans="1:6" ht="12.75">
      <c r="A69" t="s">
        <v>73</v>
      </c>
      <c r="B69">
        <f>B14+(9/0.017)*(B15*B50-B30*B51)</f>
        <v>-0.1070553668303702</v>
      </c>
      <c r="C69">
        <f>C14+(9/0.017)*(C15*C50-C30*C51)</f>
        <v>0.0351127956607732</v>
      </c>
      <c r="D69">
        <f>D14+(9/0.017)*(D15*D50-D30*D51)</f>
        <v>0.00720342080892792</v>
      </c>
      <c r="E69">
        <f>E14+(9/0.017)*(E15*E50-E30*E51)</f>
        <v>-0.02861381108316323</v>
      </c>
      <c r="F69">
        <f>F14+(9/0.017)*(F15*F50-F30*F51)</f>
        <v>0.07113354581751287</v>
      </c>
    </row>
    <row r="70" spans="1:6" ht="12.75">
      <c r="A70" t="s">
        <v>74</v>
      </c>
      <c r="B70">
        <f>B15+(10/0.017)*(B16*B50-B31*B51)</f>
        <v>-0.3000667951648689</v>
      </c>
      <c r="C70">
        <f>C15+(10/0.017)*(C16*C50-C31*C51)</f>
        <v>-0.1279205224713166</v>
      </c>
      <c r="D70">
        <f>D15+(10/0.017)*(D16*D50-D31*D51)</f>
        <v>-0.04834698732195459</v>
      </c>
      <c r="E70">
        <f>E15+(10/0.017)*(E16*E50-E31*E51)</f>
        <v>-0.10784641519678699</v>
      </c>
      <c r="F70">
        <f>F15+(10/0.017)*(F16*F50-F31*F51)</f>
        <v>-0.4076640044879601</v>
      </c>
    </row>
    <row r="71" spans="1:6" ht="12.75">
      <c r="A71" t="s">
        <v>75</v>
      </c>
      <c r="B71">
        <f>B16+(11/0.017)*(B17*B50-B32*B51)</f>
        <v>-0.0037633903190443137</v>
      </c>
      <c r="C71">
        <f>C16+(11/0.017)*(C17*C50-C32*C51)</f>
        <v>0.0483991929043759</v>
      </c>
      <c r="D71">
        <f>D16+(11/0.017)*(D17*D50-D32*D51)</f>
        <v>0.016311173121334278</v>
      </c>
      <c r="E71">
        <f>E16+(11/0.017)*(E17*E50-E32*E51)</f>
        <v>-0.0007565056866678843</v>
      </c>
      <c r="F71">
        <f>F16+(11/0.017)*(F17*F50-F32*F51)</f>
        <v>-0.009523417147629238</v>
      </c>
    </row>
    <row r="72" spans="1:6" ht="12.75">
      <c r="A72" t="s">
        <v>76</v>
      </c>
      <c r="B72">
        <f>B17+(12/0.017)*(B18*B50-B33*B51)</f>
        <v>-0.041046142082029974</v>
      </c>
      <c r="C72">
        <f>C17+(12/0.017)*(C18*C50-C33*C51)</f>
        <v>-0.007809342450897889</v>
      </c>
      <c r="D72">
        <f>D17+(12/0.017)*(D18*D50-D33*D51)</f>
        <v>-0.05113880694390124</v>
      </c>
      <c r="E72">
        <f>E17+(12/0.017)*(E18*E50-E33*E51)</f>
        <v>-0.03408699191135367</v>
      </c>
      <c r="F72">
        <f>F17+(12/0.017)*(F18*F50-F33*F51)</f>
        <v>-0.07040363177458844</v>
      </c>
    </row>
    <row r="73" spans="1:6" ht="12.75">
      <c r="A73" t="s">
        <v>77</v>
      </c>
      <c r="B73">
        <f>B18+(13/0.017)*(B19*B50-B34*B51)</f>
        <v>-0.0016892707281071367</v>
      </c>
      <c r="C73">
        <f>C18+(13/0.017)*(C19*C50-C34*C51)</f>
        <v>0.02547066105895178</v>
      </c>
      <c r="D73">
        <f>D18+(13/0.017)*(D19*D50-D34*D51)</f>
        <v>0.017626952389838003</v>
      </c>
      <c r="E73">
        <f>E18+(13/0.017)*(E19*E50-E34*E51)</f>
        <v>0.03273171724057881</v>
      </c>
      <c r="F73">
        <f>F18+(13/0.017)*(F19*F50-F34*F51)</f>
        <v>-0.0031986059003088416</v>
      </c>
    </row>
    <row r="74" spans="1:6" ht="12.75">
      <c r="A74" t="s">
        <v>78</v>
      </c>
      <c r="B74">
        <f>B19+(14/0.017)*(B20*B50-B35*B51)</f>
        <v>-0.216206396572055</v>
      </c>
      <c r="C74">
        <f>C19+(14/0.017)*(C20*C50-C35*C51)</f>
        <v>-0.19617557633393745</v>
      </c>
      <c r="D74">
        <f>D19+(14/0.017)*(D20*D50-D35*D51)</f>
        <v>-0.21628923857693663</v>
      </c>
      <c r="E74">
        <f>E19+(14/0.017)*(E20*E50-E35*E51)</f>
        <v>-0.19970692842047752</v>
      </c>
      <c r="F74">
        <f>F19+(14/0.017)*(F20*F50-F35*F51)</f>
        <v>-0.14883519815412724</v>
      </c>
    </row>
    <row r="75" spans="1:6" ht="12.75">
      <c r="A75" t="s">
        <v>79</v>
      </c>
      <c r="B75" s="49">
        <f>B20</f>
        <v>0.008203642</v>
      </c>
      <c r="C75" s="49">
        <f>C20</f>
        <v>0.01509529</v>
      </c>
      <c r="D75" s="49">
        <f>D20</f>
        <v>0.007334053</v>
      </c>
      <c r="E75" s="49">
        <f>E20</f>
        <v>0.002574584</v>
      </c>
      <c r="F75" s="49">
        <f>F20</f>
        <v>0.00547843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134.3374311206382</v>
      </c>
      <c r="C82">
        <f>C22+(2/0.017)*(C8*C51+C23*C50)</f>
        <v>76.92394713748455</v>
      </c>
      <c r="D82">
        <f>D22+(2/0.017)*(D8*D51+D23*D50)</f>
        <v>-24.33159849451297</v>
      </c>
      <c r="E82">
        <f>E22+(2/0.017)*(E8*E51+E23*E50)</f>
        <v>-85.14975283949984</v>
      </c>
      <c r="F82">
        <f>F22+(2/0.017)*(F8*F51+F23*F50)</f>
        <v>-86.11998929925625</v>
      </c>
    </row>
    <row r="83" spans="1:6" ht="12.75">
      <c r="A83" t="s">
        <v>82</v>
      </c>
      <c r="B83">
        <f>B23+(3/0.017)*(B9*B51+B24*B50)</f>
        <v>-1.6762220601550797</v>
      </c>
      <c r="C83">
        <f>C23+(3/0.017)*(C9*C51+C24*C50)</f>
        <v>1.1071136242498032</v>
      </c>
      <c r="D83">
        <f>D23+(3/0.017)*(D9*D51+D24*D50)</f>
        <v>-0.786403219409779</v>
      </c>
      <c r="E83">
        <f>E23+(3/0.017)*(E9*E51+E24*E50)</f>
        <v>-0.37471196770344983</v>
      </c>
      <c r="F83">
        <f>F23+(3/0.017)*(F9*F51+F24*F50)</f>
        <v>4.0782958624406485</v>
      </c>
    </row>
    <row r="84" spans="1:6" ht="12.75">
      <c r="A84" t="s">
        <v>83</v>
      </c>
      <c r="B84">
        <f>B24+(4/0.017)*(B10*B51+B25*B50)</f>
        <v>0.5991387906355629</v>
      </c>
      <c r="C84">
        <f>C24+(4/0.017)*(C10*C51+C25*C50)</f>
        <v>1.492741990828976</v>
      </c>
      <c r="D84">
        <f>D24+(4/0.017)*(D10*D51+D25*D50)</f>
        <v>1.8844955017439746</v>
      </c>
      <c r="E84">
        <f>E24+(4/0.017)*(E10*E51+E25*E50)</f>
        <v>1.9101808230277124</v>
      </c>
      <c r="F84">
        <f>F24+(4/0.017)*(F10*F51+F25*F50)</f>
        <v>0.8380448226296753</v>
      </c>
    </row>
    <row r="85" spans="1:6" ht="12.75">
      <c r="A85" t="s">
        <v>84</v>
      </c>
      <c r="B85">
        <f>B25+(5/0.017)*(B11*B51+B26*B50)</f>
        <v>-0.21059436064128495</v>
      </c>
      <c r="C85">
        <f>C25+(5/0.017)*(C11*C51+C26*C50)</f>
        <v>0.9634232237852332</v>
      </c>
      <c r="D85">
        <f>D25+(5/0.017)*(D11*D51+D26*D50)</f>
        <v>0.5195891429648651</v>
      </c>
      <c r="E85">
        <f>E25+(5/0.017)*(E11*E51+E26*E50)</f>
        <v>1.4260252892822647</v>
      </c>
      <c r="F85">
        <f>F25+(5/0.017)*(F11*F51+F26*F50)</f>
        <v>-1.7398166172810037</v>
      </c>
    </row>
    <row r="86" spans="1:6" ht="12.75">
      <c r="A86" t="s">
        <v>85</v>
      </c>
      <c r="B86">
        <f>B26+(6/0.017)*(B12*B51+B27*B50)</f>
        <v>0.5618382238321837</v>
      </c>
      <c r="C86">
        <f>C26+(6/0.017)*(C12*C51+C27*C50)</f>
        <v>-0.2865166099513001</v>
      </c>
      <c r="D86">
        <f>D26+(6/0.017)*(D12*D51+D27*D50)</f>
        <v>0.341462936451946</v>
      </c>
      <c r="E86">
        <f>E26+(6/0.017)*(E12*E51+E27*E50)</f>
        <v>-0.5085008421233577</v>
      </c>
      <c r="F86">
        <f>F26+(6/0.017)*(F12*F51+F27*F50)</f>
        <v>1.5208371355752774</v>
      </c>
    </row>
    <row r="87" spans="1:6" ht="12.75">
      <c r="A87" t="s">
        <v>86</v>
      </c>
      <c r="B87">
        <f>B27+(7/0.017)*(B13*B51+B28*B50)</f>
        <v>-0.1642047845304192</v>
      </c>
      <c r="C87">
        <f>C27+(7/0.017)*(C13*C51+C28*C50)</f>
        <v>-0.2902708500980233</v>
      </c>
      <c r="D87">
        <f>D27+(7/0.017)*(D13*D51+D28*D50)</f>
        <v>-0.29547482057489144</v>
      </c>
      <c r="E87">
        <f>E27+(7/0.017)*(E13*E51+E28*E50)</f>
        <v>-0.2700449375793183</v>
      </c>
      <c r="F87">
        <f>F27+(7/0.017)*(F13*F51+F28*F50)</f>
        <v>-0.10139232649367239</v>
      </c>
    </row>
    <row r="88" spans="1:6" ht="12.75">
      <c r="A88" t="s">
        <v>87</v>
      </c>
      <c r="B88">
        <f>B28+(8/0.017)*(B14*B51+B29*B50)</f>
        <v>0.3567285385944075</v>
      </c>
      <c r="C88">
        <f>C28+(8/0.017)*(C14*C51+C29*C50)</f>
        <v>0.31454036119799833</v>
      </c>
      <c r="D88">
        <f>D28+(8/0.017)*(D14*D51+D29*D50)</f>
        <v>0.41749499511794097</v>
      </c>
      <c r="E88">
        <f>E28+(8/0.017)*(E14*E51+E29*E50)</f>
        <v>0.6217307276464753</v>
      </c>
      <c r="F88">
        <f>F28+(8/0.017)*(F14*F51+F29*F50)</f>
        <v>0.6877451335035388</v>
      </c>
    </row>
    <row r="89" spans="1:6" ht="12.75">
      <c r="A89" t="s">
        <v>88</v>
      </c>
      <c r="B89">
        <f>B29+(9/0.017)*(B15*B51+B30*B50)</f>
        <v>-0.01720265283543298</v>
      </c>
      <c r="C89">
        <f>C29+(9/0.017)*(C15*C51+C30*C50)</f>
        <v>-0.015073047888251086</v>
      </c>
      <c r="D89">
        <f>D29+(9/0.017)*(D15*D51+D30*D50)</f>
        <v>0.001419055142205332</v>
      </c>
      <c r="E89">
        <f>E29+(9/0.017)*(E15*E51+E30*E50)</f>
        <v>0.1090622851301588</v>
      </c>
      <c r="F89">
        <f>F29+(9/0.017)*(F15*F51+F30*F50)</f>
        <v>-0.0660313047003464</v>
      </c>
    </row>
    <row r="90" spans="1:6" ht="12.75">
      <c r="A90" t="s">
        <v>89</v>
      </c>
      <c r="B90">
        <f>B30+(10/0.017)*(B16*B51+B31*B50)</f>
        <v>0.0016142540796229461</v>
      </c>
      <c r="C90">
        <f>C30+(10/0.017)*(C16*C51+C31*C50)</f>
        <v>0.06682072284230588</v>
      </c>
      <c r="D90">
        <f>D30+(10/0.017)*(D16*D51+D31*D50)</f>
        <v>0.11643688836696</v>
      </c>
      <c r="E90">
        <f>E30+(10/0.017)*(E16*E51+E31*E50)</f>
        <v>-0.02351596986651352</v>
      </c>
      <c r="F90">
        <f>F30+(10/0.017)*(F16*F51+F31*F50)</f>
        <v>0.15365026477619764</v>
      </c>
    </row>
    <row r="91" spans="1:6" ht="12.75">
      <c r="A91" t="s">
        <v>90</v>
      </c>
      <c r="B91">
        <f>B31+(11/0.017)*(B17*B51+B32*B50)</f>
        <v>-0.035699504876329016</v>
      </c>
      <c r="C91">
        <f>C31+(11/0.017)*(C17*C51+C32*C50)</f>
        <v>-0.07564421438734742</v>
      </c>
      <c r="D91">
        <f>D31+(11/0.017)*(D17*D51+D32*D50)</f>
        <v>-0.047916238100685495</v>
      </c>
      <c r="E91">
        <f>E31+(11/0.017)*(E17*E51+E32*E50)</f>
        <v>-0.01525361370495169</v>
      </c>
      <c r="F91">
        <f>F31+(11/0.017)*(F17*F51+F32*F50)</f>
        <v>0.03034567683849166</v>
      </c>
    </row>
    <row r="92" spans="1:6" ht="12.75">
      <c r="A92" t="s">
        <v>91</v>
      </c>
      <c r="B92">
        <f>B32+(12/0.017)*(B18*B51+B33*B50)</f>
        <v>0.09643808840105855</v>
      </c>
      <c r="C92">
        <f>C32+(12/0.017)*(C18*C51+C33*C50)</f>
        <v>0.029641549136715264</v>
      </c>
      <c r="D92">
        <f>D32+(12/0.017)*(D18*D51+D33*D50)</f>
        <v>0.06384802979409898</v>
      </c>
      <c r="E92">
        <f>E32+(12/0.017)*(E18*E51+E33*E50)</f>
        <v>0.0927984093121892</v>
      </c>
      <c r="F92">
        <f>F32+(12/0.017)*(F18*F51+F33*F50)</f>
        <v>0.09463770731846519</v>
      </c>
    </row>
    <row r="93" spans="1:6" ht="12.75">
      <c r="A93" t="s">
        <v>92</v>
      </c>
      <c r="B93">
        <f>B33+(13/0.017)*(B19*B51+B34*B50)</f>
        <v>0.12684966804895892</v>
      </c>
      <c r="C93">
        <f>C33+(13/0.017)*(C19*C51+C34*C50)</f>
        <v>0.09407078759968461</v>
      </c>
      <c r="D93">
        <f>D33+(13/0.017)*(D19*D51+D34*D50)</f>
        <v>0.11046501638613941</v>
      </c>
      <c r="E93">
        <f>E33+(13/0.017)*(E19*E51+E34*E50)</f>
        <v>0.09089607231357988</v>
      </c>
      <c r="F93">
        <f>F33+(13/0.017)*(F19*F51+F34*F50)</f>
        <v>0.07120480456928063</v>
      </c>
    </row>
    <row r="94" spans="1:6" ht="12.75">
      <c r="A94" t="s">
        <v>93</v>
      </c>
      <c r="B94">
        <f>B34+(14/0.017)*(B20*B51+B35*B50)</f>
        <v>-0.04487572630243671</v>
      </c>
      <c r="C94">
        <f>C34+(14/0.017)*(C20*C51+C35*C50)</f>
        <v>-0.017009245297651465</v>
      </c>
      <c r="D94">
        <f>D34+(14/0.017)*(D20*D51+D35*D50)</f>
        <v>0.003846396743069213</v>
      </c>
      <c r="E94">
        <f>E34+(14/0.017)*(E20*E51+E35*E50)</f>
        <v>0.007700516056174362</v>
      </c>
      <c r="F94">
        <f>F34+(14/0.017)*(F20*F51+F35*F50)</f>
        <v>-0.02588261678661357</v>
      </c>
    </row>
    <row r="95" spans="1:6" ht="12.75">
      <c r="A95" t="s">
        <v>94</v>
      </c>
      <c r="B95" s="49">
        <f>B35</f>
        <v>-0.001362509</v>
      </c>
      <c r="C95" s="49">
        <f>C35</f>
        <v>0.004197866</v>
      </c>
      <c r="D95" s="49">
        <f>D35</f>
        <v>-0.004757636</v>
      </c>
      <c r="E95" s="49">
        <f>E35</f>
        <v>-0.001033966</v>
      </c>
      <c r="F95" s="49">
        <f>F35</f>
        <v>0.01150567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2.0251431109557814</v>
      </c>
      <c r="C103">
        <f>C63*10000/C62</f>
        <v>2.3822366621883067</v>
      </c>
      <c r="D103">
        <f>D63*10000/D62</f>
        <v>0.4175177784217782</v>
      </c>
      <c r="E103">
        <f>E63*10000/E62</f>
        <v>0.27992867159681717</v>
      </c>
      <c r="F103">
        <f>F63*10000/F62</f>
        <v>-2.702065922261024</v>
      </c>
      <c r="G103">
        <f>AVERAGE(C103:E103)</f>
        <v>1.0265610374023006</v>
      </c>
      <c r="H103">
        <f>STDEV(C103:E103)</f>
        <v>1.176063344513559</v>
      </c>
      <c r="I103">
        <f>(B103*B4+C103*C4+D103*D4+E103*E4+F103*F4)/SUM(B4:F4)</f>
        <v>0.6735720740775514</v>
      </c>
      <c r="K103">
        <f>(LN(H103)+LN(H123))/2-LN(K114*K115^3)</f>
        <v>-3.7995231156217026</v>
      </c>
    </row>
    <row r="104" spans="1:11" ht="12.75">
      <c r="A104" t="s">
        <v>68</v>
      </c>
      <c r="B104">
        <f>B64*10000/B62</f>
        <v>-0.12254833187977636</v>
      </c>
      <c r="C104">
        <f>C64*10000/C62</f>
        <v>0.6811928428626407</v>
      </c>
      <c r="D104">
        <f>D64*10000/D62</f>
        <v>0.5727018593274574</v>
      </c>
      <c r="E104">
        <f>E64*10000/E62</f>
        <v>0.48352458324623193</v>
      </c>
      <c r="F104">
        <f>F64*10000/F62</f>
        <v>0.38434669325697823</v>
      </c>
      <c r="G104">
        <f>AVERAGE(C104:E104)</f>
        <v>0.57913976181211</v>
      </c>
      <c r="H104">
        <f>STDEV(C104:E104)</f>
        <v>0.09899126302985721</v>
      </c>
      <c r="I104">
        <f>(B104*B4+C104*C4+D104*D4+E104*E4+F104*F4)/SUM(B4:F4)</f>
        <v>0.45162987288208745</v>
      </c>
      <c r="K104">
        <f>(LN(H104)+LN(H124))/2-LN(K114*K115^4)</f>
        <v>-5.169953907193163</v>
      </c>
    </row>
    <row r="105" spans="1:11" ht="12.75">
      <c r="A105" t="s">
        <v>69</v>
      </c>
      <c r="B105">
        <f>B65*10000/B62</f>
        <v>-1.4438389214924607</v>
      </c>
      <c r="C105">
        <f>C65*10000/C62</f>
        <v>-0.3855801002828791</v>
      </c>
      <c r="D105">
        <f>D65*10000/D62</f>
        <v>0.27931328571738706</v>
      </c>
      <c r="E105">
        <f>E65*10000/E62</f>
        <v>0.33627884693335613</v>
      </c>
      <c r="F105">
        <f>F65*10000/F62</f>
        <v>-0.403170495485361</v>
      </c>
      <c r="G105">
        <f>AVERAGE(C105:E105)</f>
        <v>0.0766706774559547</v>
      </c>
      <c r="H105">
        <f>STDEV(C105:E105)</f>
        <v>0.4013329103515934</v>
      </c>
      <c r="I105">
        <f>(B105*B4+C105*C4+D105*D4+E105*E4+F105*F4)/SUM(B4:F4)</f>
        <v>-0.20741182401101035</v>
      </c>
      <c r="K105">
        <f>(LN(H105)+LN(H125))/2-LN(K114*K115^5)</f>
        <v>-3.5480620595326267</v>
      </c>
    </row>
    <row r="106" spans="1:11" ht="12.75">
      <c r="A106" t="s">
        <v>70</v>
      </c>
      <c r="B106">
        <f>B66*10000/B62</f>
        <v>4.141589800702612</v>
      </c>
      <c r="C106">
        <f>C66*10000/C62</f>
        <v>2.068761220600898</v>
      </c>
      <c r="D106">
        <f>D66*10000/D62</f>
        <v>3.2175317739768023</v>
      </c>
      <c r="E106">
        <f>E66*10000/E62</f>
        <v>1.8897424508366012</v>
      </c>
      <c r="F106">
        <f>F66*10000/F62</f>
        <v>13.900416385153694</v>
      </c>
      <c r="G106">
        <f>AVERAGE(C106:E106)</f>
        <v>2.3920118151381002</v>
      </c>
      <c r="H106">
        <f>STDEV(C106:E106)</f>
        <v>0.720502832619533</v>
      </c>
      <c r="I106">
        <f>(B106*B4+C106*C4+D106*D4+E106*E4+F106*F4)/SUM(B4:F4)</f>
        <v>4.18094268293806</v>
      </c>
      <c r="K106">
        <f>(LN(H106)+LN(H126))/2-LN(K114*K115^6)</f>
        <v>-2.6780437975037756</v>
      </c>
    </row>
    <row r="107" spans="1:11" ht="12.75">
      <c r="A107" t="s">
        <v>71</v>
      </c>
      <c r="B107">
        <f>B67*10000/B62</f>
        <v>0.22905739462403035</v>
      </c>
      <c r="C107">
        <f>C67*10000/C62</f>
        <v>0.05697060780141639</v>
      </c>
      <c r="D107">
        <f>D67*10000/D62</f>
        <v>0.4736900046465133</v>
      </c>
      <c r="E107">
        <f>E67*10000/E62</f>
        <v>0.03334653915120026</v>
      </c>
      <c r="F107">
        <f>F67*10000/F62</f>
        <v>-0.0367993835361518</v>
      </c>
      <c r="G107">
        <f>AVERAGE(C107:E107)</f>
        <v>0.18800238386637666</v>
      </c>
      <c r="H107">
        <f>STDEV(C107:E107)</f>
        <v>0.24769454304679162</v>
      </c>
      <c r="I107">
        <f>(B107*B4+C107*C4+D107*D4+E107*E4+F107*F4)/SUM(B4:F4)</f>
        <v>0.16389478595165455</v>
      </c>
      <c r="K107">
        <f>(LN(H107)+LN(H127))/2-LN(K114*K115^7)</f>
        <v>-4.36603654374227</v>
      </c>
    </row>
    <row r="108" spans="1:9" ht="12.75">
      <c r="A108" t="s">
        <v>72</v>
      </c>
      <c r="B108">
        <f>B68*10000/B62</f>
        <v>-0.046676055023080525</v>
      </c>
      <c r="C108">
        <f>C68*10000/C62</f>
        <v>-0.05542793823499324</v>
      </c>
      <c r="D108">
        <f>D68*10000/D62</f>
        <v>-0.005764367496993585</v>
      </c>
      <c r="E108">
        <f>E68*10000/E62</f>
        <v>0.12470203579459517</v>
      </c>
      <c r="F108">
        <f>F68*10000/F62</f>
        <v>-0.022497236778473807</v>
      </c>
      <c r="G108">
        <f>AVERAGE(C108:E108)</f>
        <v>0.02116991002086945</v>
      </c>
      <c r="H108">
        <f>STDEV(C108:E108)</f>
        <v>0.09303651629888125</v>
      </c>
      <c r="I108">
        <f>(B108*B4+C108*C4+D108*D4+E108*E4+F108*F4)/SUM(B4:F4)</f>
        <v>0.005524648993071505</v>
      </c>
    </row>
    <row r="109" spans="1:9" ht="12.75">
      <c r="A109" t="s">
        <v>73</v>
      </c>
      <c r="B109">
        <f>B69*10000/B62</f>
        <v>-0.10705387177587541</v>
      </c>
      <c r="C109">
        <f>C69*10000/C62</f>
        <v>0.035113213588130014</v>
      </c>
      <c r="D109">
        <f>D69*10000/D62</f>
        <v>0.007203415537113132</v>
      </c>
      <c r="E109">
        <f>E69*10000/E62</f>
        <v>-0.02861380519119617</v>
      </c>
      <c r="F109">
        <f>F69*10000/F62</f>
        <v>0.0711342316512103</v>
      </c>
      <c r="G109">
        <f>AVERAGE(C109:E109)</f>
        <v>0.0045676079780156585</v>
      </c>
      <c r="H109">
        <f>STDEV(C109:E109)</f>
        <v>0.03194516930212758</v>
      </c>
      <c r="I109">
        <f>(B109*B4+C109*C4+D109*D4+E109*E4+F109*F4)/SUM(B4:F4)</f>
        <v>-0.002696026337782354</v>
      </c>
    </row>
    <row r="110" spans="1:11" ht="12.75">
      <c r="A110" t="s">
        <v>74</v>
      </c>
      <c r="B110">
        <f>B70*10000/B62</f>
        <v>-0.3000626046583662</v>
      </c>
      <c r="C110">
        <f>C70*10000/C62</f>
        <v>-0.1279220450355224</v>
      </c>
      <c r="D110">
        <f>D70*10000/D62</f>
        <v>-0.048346951939270515</v>
      </c>
      <c r="E110">
        <f>E70*10000/E62</f>
        <v>-0.10784639298976521</v>
      </c>
      <c r="F110">
        <f>F70*10000/F62</f>
        <v>-0.4076679349782554</v>
      </c>
      <c r="G110">
        <f>AVERAGE(C110:E110)</f>
        <v>-0.09470512998818605</v>
      </c>
      <c r="H110">
        <f>STDEV(C110:E110)</f>
        <v>0.04138319049175391</v>
      </c>
      <c r="I110">
        <f>(B110*B4+C110*C4+D110*D4+E110*E4+F110*F4)/SUM(B4:F4)</f>
        <v>-0.16619271419274154</v>
      </c>
      <c r="K110">
        <f>EXP(AVERAGE(K103:K107))</f>
        <v>0.019993983319381445</v>
      </c>
    </row>
    <row r="111" spans="1:9" ht="12.75">
      <c r="A111" t="s">
        <v>75</v>
      </c>
      <c r="B111">
        <f>B71*10000/B62</f>
        <v>-0.0037633377623740717</v>
      </c>
      <c r="C111">
        <f>C71*10000/C62</f>
        <v>0.048399768972056695</v>
      </c>
      <c r="D111">
        <f>D71*10000/D62</f>
        <v>0.016311161184022</v>
      </c>
      <c r="E111">
        <f>E71*10000/E62</f>
        <v>-0.0007565055308932281</v>
      </c>
      <c r="F111">
        <f>F71*10000/F62</f>
        <v>-0.009523508967604179</v>
      </c>
      <c r="G111">
        <f>AVERAGE(C111:E111)</f>
        <v>0.02131814154172849</v>
      </c>
      <c r="H111">
        <f>STDEV(C111:E111)</f>
        <v>0.024957708628381432</v>
      </c>
      <c r="I111">
        <f>(B111*B4+C111*C4+D111*D4+E111*E4+F111*F4)/SUM(B4:F4)</f>
        <v>0.013575569774956414</v>
      </c>
    </row>
    <row r="112" spans="1:9" ht="12.75">
      <c r="A112" t="s">
        <v>76</v>
      </c>
      <c r="B112">
        <f>B72*10000/B62</f>
        <v>-0.04104556886257325</v>
      </c>
      <c r="C112">
        <f>C72*10000/C62</f>
        <v>-0.007809435400997348</v>
      </c>
      <c r="D112">
        <f>D72*10000/D62</f>
        <v>-0.05113876951802736</v>
      </c>
      <c r="E112">
        <f>E72*10000/E62</f>
        <v>-0.034086984892385354</v>
      </c>
      <c r="F112">
        <f>F72*10000/F62</f>
        <v>-0.07040431057082357</v>
      </c>
      <c r="G112">
        <f>AVERAGE(C112:E112)</f>
        <v>-0.03101172993713669</v>
      </c>
      <c r="H112">
        <f>STDEV(C112:E112)</f>
        <v>0.021827750537701796</v>
      </c>
      <c r="I112">
        <f>(B112*B4+C112*C4+D112*D4+E112*E4+F112*F4)/SUM(B4:F4)</f>
        <v>-0.03771674730638979</v>
      </c>
    </row>
    <row r="113" spans="1:9" ht="12.75">
      <c r="A113" t="s">
        <v>77</v>
      </c>
      <c r="B113">
        <f>B73*10000/B62</f>
        <v>-0.0016892471370264675</v>
      </c>
      <c r="C113">
        <f>C73*10000/C62</f>
        <v>0.025470964221541156</v>
      </c>
      <c r="D113">
        <f>D73*10000/D62</f>
        <v>0.017626939489574264</v>
      </c>
      <c r="E113">
        <f>E73*10000/E62</f>
        <v>0.0327317105006797</v>
      </c>
      <c r="F113">
        <f>F73*10000/F62</f>
        <v>-0.0031986367396503366</v>
      </c>
      <c r="G113">
        <f>AVERAGE(C113:E113)</f>
        <v>0.025276538070598376</v>
      </c>
      <c r="H113">
        <f>STDEV(C113:E113)</f>
        <v>0.007554262238670996</v>
      </c>
      <c r="I113">
        <f>(B113*B4+C113*C4+D113*D4+E113*E4+F113*F4)/SUM(B4:F4)</f>
        <v>0.017575794638211573</v>
      </c>
    </row>
    <row r="114" spans="1:11" ht="12.75">
      <c r="A114" t="s">
        <v>78</v>
      </c>
      <c r="B114">
        <f>B74*10000/B62</f>
        <v>-0.2162033771966181</v>
      </c>
      <c r="C114">
        <f>C74*10000/C62</f>
        <v>-0.19617791129868595</v>
      </c>
      <c r="D114">
        <f>D74*10000/D62</f>
        <v>-0.21628908028591953</v>
      </c>
      <c r="E114">
        <f>E74*10000/E62</f>
        <v>-0.19970688729814537</v>
      </c>
      <c r="F114">
        <f>F74*10000/F62</f>
        <v>-0.1488366331478856</v>
      </c>
      <c r="G114">
        <f>AVERAGE(C114:E114)</f>
        <v>-0.20405795962758363</v>
      </c>
      <c r="H114">
        <f>STDEV(C114:E114)</f>
        <v>0.010738419451682173</v>
      </c>
      <c r="I114">
        <f>(B114*B4+C114*C4+D114*D4+E114*E4+F114*F4)/SUM(B4:F4)</f>
        <v>-0.19844315600148962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0.008203527434124334</v>
      </c>
      <c r="C115">
        <f>C75*10000/C62</f>
        <v>0.01509546967053125</v>
      </c>
      <c r="D115">
        <f>D75*10000/D62</f>
        <v>0.007334047632582202</v>
      </c>
      <c r="E115">
        <f>E75*10000/E62</f>
        <v>0.002574583469858661</v>
      </c>
      <c r="F115">
        <f>F75*10000/F62</f>
        <v>0.005478482820253227</v>
      </c>
      <c r="G115">
        <f>AVERAGE(C115:E115)</f>
        <v>0.008334700257657372</v>
      </c>
      <c r="H115">
        <f>STDEV(C115:E115)</f>
        <v>0.006320136633776257</v>
      </c>
      <c r="I115">
        <f>(B115*B4+C115*C4+D115*D4+E115*E4+F115*F4)/SUM(B4:F4)</f>
        <v>0.007935088738892853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134.33555506541404</v>
      </c>
      <c r="C122">
        <f>C82*10000/C62</f>
        <v>76.92486271886445</v>
      </c>
      <c r="D122">
        <f>D82*10000/D62</f>
        <v>-24.331580687462104</v>
      </c>
      <c r="E122">
        <f>E82*10000/E62</f>
        <v>-85.14973530602492</v>
      </c>
      <c r="F122">
        <f>F82*10000/F62</f>
        <v>-86.12081962466749</v>
      </c>
      <c r="G122">
        <f>AVERAGE(C122:E122)</f>
        <v>-10.852151091540861</v>
      </c>
      <c r="H122">
        <f>STDEV(C122:E122)</f>
        <v>81.87377539790086</v>
      </c>
      <c r="I122">
        <f>(B122*B4+C122*C4+D122*D4+E122*E4+F122*F4)/SUM(B4:F4)</f>
        <v>0.11541434328476557</v>
      </c>
    </row>
    <row r="123" spans="1:9" ht="12.75">
      <c r="A123" t="s">
        <v>82</v>
      </c>
      <c r="B123">
        <f>B83*10000/B62</f>
        <v>-1.6761986513022638</v>
      </c>
      <c r="C123">
        <f>C83*10000/C62</f>
        <v>1.1071268015847882</v>
      </c>
      <c r="D123">
        <f>D83*10000/D62</f>
        <v>-0.786402643881536</v>
      </c>
      <c r="E123">
        <f>E83*10000/E62</f>
        <v>-0.3747118905452354</v>
      </c>
      <c r="F123">
        <f>F83*10000/F62</f>
        <v>4.078335183308157</v>
      </c>
      <c r="G123">
        <f>AVERAGE(C123:E123)</f>
        <v>-0.01799591094732776</v>
      </c>
      <c r="H123">
        <f>STDEV(C123:E123)</f>
        <v>0.9958906354552052</v>
      </c>
      <c r="I123">
        <f>(B123*B4+C123*C4+D123*D4+E123*E4+F123*F4)/SUM(B4:F4)</f>
        <v>0.288969453760187</v>
      </c>
    </row>
    <row r="124" spans="1:9" ht="12.75">
      <c r="A124" t="s">
        <v>83</v>
      </c>
      <c r="B124">
        <f>B84*10000/B62</f>
        <v>0.5991304235151796</v>
      </c>
      <c r="C124">
        <f>C84*10000/C62</f>
        <v>1.4927597580760124</v>
      </c>
      <c r="D124">
        <f>D84*10000/D62</f>
        <v>1.8844941225782257</v>
      </c>
      <c r="E124">
        <f>E84*10000/E62</f>
        <v>1.9101804296958893</v>
      </c>
      <c r="F124">
        <f>F84*10000/F62</f>
        <v>0.8380529026343019</v>
      </c>
      <c r="G124">
        <f>AVERAGE(C124:E124)</f>
        <v>1.7624781034500423</v>
      </c>
      <c r="H124">
        <f>STDEV(C124:E124)</f>
        <v>0.23393575179269763</v>
      </c>
      <c r="I124">
        <f>(B124*B4+C124*C4+D124*D4+E124*E4+F124*F4)/SUM(B4:F4)</f>
        <v>1.4707574154952354</v>
      </c>
    </row>
    <row r="125" spans="1:9" ht="12.75">
      <c r="A125" t="s">
        <v>84</v>
      </c>
      <c r="B125">
        <f>B85*10000/B62</f>
        <v>-0.21059141963930833</v>
      </c>
      <c r="C125">
        <f>C85*10000/C62</f>
        <v>0.9634346908562491</v>
      </c>
      <c r="D125">
        <f>D85*10000/D62</f>
        <v>0.5195887627041806</v>
      </c>
      <c r="E125">
        <f>E85*10000/E62</f>
        <v>1.4260249956445523</v>
      </c>
      <c r="F125">
        <f>F85*10000/F62</f>
        <v>-1.7398333917135131</v>
      </c>
      <c r="G125">
        <f>AVERAGE(C125:E125)</f>
        <v>0.9696828164016607</v>
      </c>
      <c r="H125">
        <f>STDEV(C125:E125)</f>
        <v>0.45325041687946277</v>
      </c>
      <c r="I125">
        <f>(B125*B4+C125*C4+D125*D4+E125*E4+F125*F4)/SUM(B4:F4)</f>
        <v>0.43736244742355757</v>
      </c>
    </row>
    <row r="126" spans="1:9" ht="12.75">
      <c r="A126" t="s">
        <v>85</v>
      </c>
      <c r="B126">
        <f>B86*10000/B62</f>
        <v>0.5618303776233784</v>
      </c>
      <c r="C126">
        <f>C86*10000/C62</f>
        <v>-0.2865200201932711</v>
      </c>
      <c r="D126">
        <f>D86*10000/D62</f>
        <v>0.3414626865527098</v>
      </c>
      <c r="E126">
        <f>E86*10000/E62</f>
        <v>-0.5085007374162216</v>
      </c>
      <c r="F126">
        <f>F86*10000/F62</f>
        <v>1.520851798718298</v>
      </c>
      <c r="G126">
        <f>AVERAGE(C126:E126)</f>
        <v>-0.1511860236855943</v>
      </c>
      <c r="H126">
        <f>STDEV(C126:E126)</f>
        <v>0.4408468254159286</v>
      </c>
      <c r="I126">
        <f>(B126*B4+C126*C4+D126*D4+E126*E4+F126*F4)/SUM(B4:F4)</f>
        <v>0.1750537284030128</v>
      </c>
    </row>
    <row r="127" spans="1:9" ht="12.75">
      <c r="A127" t="s">
        <v>86</v>
      </c>
      <c r="B127">
        <f>B87*10000/B62</f>
        <v>-0.16420249137026807</v>
      </c>
      <c r="C127">
        <f>C87*10000/C62</f>
        <v>-0.2902743050245496</v>
      </c>
      <c r="D127">
        <f>D87*10000/D62</f>
        <v>-0.2954746043320021</v>
      </c>
      <c r="E127">
        <f>E87*10000/E62</f>
        <v>-0.2700448819734477</v>
      </c>
      <c r="F127">
        <f>F87*10000/F62</f>
        <v>-0.10139330406724012</v>
      </c>
      <c r="G127">
        <f>AVERAGE(C127:E127)</f>
        <v>-0.28526459710999985</v>
      </c>
      <c r="H127">
        <f>STDEV(C127:E127)</f>
        <v>0.013434678070206579</v>
      </c>
      <c r="I127">
        <f>(B127*B4+C127*C4+D127*D4+E127*E4+F127*F4)/SUM(B4:F4)</f>
        <v>-0.24320866024614532</v>
      </c>
    </row>
    <row r="128" spans="1:9" ht="12.75">
      <c r="A128" t="s">
        <v>87</v>
      </c>
      <c r="B128">
        <f>B88*10000/B62</f>
        <v>0.3567235567927395</v>
      </c>
      <c r="C128">
        <f>C88*10000/C62</f>
        <v>0.3145441049905188</v>
      </c>
      <c r="D128">
        <f>D88*10000/D62</f>
        <v>0.4174946895747348</v>
      </c>
      <c r="E128">
        <f>E88*10000/E62</f>
        <v>0.6217305996237887</v>
      </c>
      <c r="F128">
        <f>F88*10000/F62</f>
        <v>0.6877517643945253</v>
      </c>
      <c r="G128">
        <f>AVERAGE(C128:E128)</f>
        <v>0.4512564647296808</v>
      </c>
      <c r="H128">
        <f>STDEV(C128:E128)</f>
        <v>0.15635145895538943</v>
      </c>
      <c r="I128">
        <f>(B128*B4+C128*C4+D128*D4+E128*E4+F128*F4)/SUM(B4:F4)</f>
        <v>0.46913808343987945</v>
      </c>
    </row>
    <row r="129" spans="1:9" ht="12.75">
      <c r="A129" t="s">
        <v>88</v>
      </c>
      <c r="B129">
        <f>B89*10000/B62</f>
        <v>-0.017202412596160486</v>
      </c>
      <c r="C129">
        <f>C89*10000/C62</f>
        <v>-0.015073227294047307</v>
      </c>
      <c r="D129">
        <f>D89*10000/D62</f>
        <v>0.001419054103671546</v>
      </c>
      <c r="E129">
        <f>E89*10000/E62</f>
        <v>0.10906226267277311</v>
      </c>
      <c r="F129">
        <f>F89*10000/F62</f>
        <v>-0.06603194134081368</v>
      </c>
      <c r="G129">
        <f>AVERAGE(C129:E129)</f>
        <v>0.03180269649413245</v>
      </c>
      <c r="H129">
        <f>STDEV(C129:E129)</f>
        <v>0.06741497801682651</v>
      </c>
      <c r="I129">
        <f>(B129*B4+C129*C4+D129*D4+E129*E4+F129*F4)/SUM(B4:F4)</f>
        <v>0.011656391633353197</v>
      </c>
    </row>
    <row r="130" spans="1:9" ht="12.75">
      <c r="A130" t="s">
        <v>89</v>
      </c>
      <c r="B130">
        <f>B90*10000/B62</f>
        <v>0.0016142315361682</v>
      </c>
      <c r="C130">
        <f>C90*10000/C62</f>
        <v>0.06682151817083362</v>
      </c>
      <c r="D130">
        <f>D90*10000/D62</f>
        <v>0.11643680315276439</v>
      </c>
      <c r="E130">
        <f>E90*10000/E62</f>
        <v>-0.023515965024260264</v>
      </c>
      <c r="F130">
        <f>F90*10000/F62</f>
        <v>0.1536517461943948</v>
      </c>
      <c r="G130">
        <f>AVERAGE(C130:E130)</f>
        <v>0.05324745209977925</v>
      </c>
      <c r="H130">
        <f>STDEV(C130:E130)</f>
        <v>0.07095692906530703</v>
      </c>
      <c r="I130">
        <f>(B130*B4+C130*C4+D130*D4+E130*E4+F130*F4)/SUM(B4:F4)</f>
        <v>0.059170064718810304</v>
      </c>
    </row>
    <row r="131" spans="1:9" ht="12.75">
      <c r="A131" t="s">
        <v>90</v>
      </c>
      <c r="B131">
        <f>B91*10000/B62</f>
        <v>-0.03569900632397422</v>
      </c>
      <c r="C131">
        <f>C91*10000/C62</f>
        <v>-0.07564511473680642</v>
      </c>
      <c r="D131">
        <f>D91*10000/D62</f>
        <v>-0.04791620303324472</v>
      </c>
      <c r="E131">
        <f>E91*10000/E62</f>
        <v>-0.015253610564028266</v>
      </c>
      <c r="F131">
        <f>F91*10000/F62</f>
        <v>0.030345969416170838</v>
      </c>
      <c r="G131">
        <f>AVERAGE(C131:E131)</f>
        <v>-0.04627164277802647</v>
      </c>
      <c r="H131">
        <f>STDEV(C131:E131)</f>
        <v>0.030229321492343364</v>
      </c>
      <c r="I131">
        <f>(B131*B4+C131*C4+D131*D4+E131*E4+F131*F4)/SUM(B4:F4)</f>
        <v>-0.034518166834842726</v>
      </c>
    </row>
    <row r="132" spans="1:9" ht="12.75">
      <c r="A132" t="s">
        <v>91</v>
      </c>
      <c r="B132">
        <f>B92*10000/B62</f>
        <v>0.09643674161946504</v>
      </c>
      <c r="C132">
        <f>C92*10000/C62</f>
        <v>0.029641901942980033</v>
      </c>
      <c r="D132">
        <f>D92*10000/D62</f>
        <v>0.06384798306699577</v>
      </c>
      <c r="E132">
        <f>E92*10000/E62</f>
        <v>0.09279839020375344</v>
      </c>
      <c r="F132">
        <f>F92*10000/F62</f>
        <v>0.09463861976740866</v>
      </c>
      <c r="G132">
        <f>AVERAGE(C132:E132)</f>
        <v>0.062096091737909746</v>
      </c>
      <c r="H132">
        <f>STDEV(C132:E132)</f>
        <v>0.03161466977180052</v>
      </c>
      <c r="I132">
        <f>(B132*B4+C132*C4+D132*D4+E132*E4+F132*F4)/SUM(B4:F4)</f>
        <v>0.07140535021019397</v>
      </c>
    </row>
    <row r="133" spans="1:9" ht="12.75">
      <c r="A133" t="s">
        <v>92</v>
      </c>
      <c r="B133">
        <f>B93*10000/B62</f>
        <v>0.12684789656218534</v>
      </c>
      <c r="C133">
        <f>C93*10000/C62</f>
        <v>0.09407190727001775</v>
      </c>
      <c r="D133">
        <f>D93*10000/D62</f>
        <v>0.11046493554245106</v>
      </c>
      <c r="E133">
        <f>E93*10000/E62</f>
        <v>0.0908960535968608</v>
      </c>
      <c r="F133">
        <f>F93*10000/F62</f>
        <v>0.07120549109001893</v>
      </c>
      <c r="G133">
        <f>AVERAGE(C133:E133)</f>
        <v>0.09847763213644321</v>
      </c>
      <c r="H133">
        <f>STDEV(C133:E133)</f>
        <v>0.010502051887564121</v>
      </c>
      <c r="I133">
        <f>(B133*B4+C133*C4+D133*D4+E133*E4+F133*F4)/SUM(B4:F4)</f>
        <v>0.09894062629147948</v>
      </c>
    </row>
    <row r="134" spans="1:9" ht="12.75">
      <c r="A134" t="s">
        <v>93</v>
      </c>
      <c r="B134">
        <f>B94*10000/B62</f>
        <v>-0.04487509960189566</v>
      </c>
      <c r="C134">
        <f>C94*10000/C62</f>
        <v>-0.017009447748888826</v>
      </c>
      <c r="D134">
        <f>D94*10000/D62</f>
        <v>0.0038463939280884187</v>
      </c>
      <c r="E134">
        <f>E94*10000/E62</f>
        <v>0.007700514470534938</v>
      </c>
      <c r="F134">
        <f>F94*10000/F62</f>
        <v>-0.025882866333723387</v>
      </c>
      <c r="G134">
        <f>AVERAGE(C134:E134)</f>
        <v>-0.00182084645008849</v>
      </c>
      <c r="H134">
        <f>STDEV(C134:E134)</f>
        <v>0.013294125332242303</v>
      </c>
      <c r="I134">
        <f>(B134*B4+C134*C4+D134*D4+E134*E4+F134*F4)/SUM(B4:F4)</f>
        <v>-0.011262968106717449</v>
      </c>
    </row>
    <row r="135" spans="1:9" ht="12.75">
      <c r="A135" t="s">
        <v>94</v>
      </c>
      <c r="B135">
        <f>B95*10000/B62</f>
        <v>-0.0013624899722271292</v>
      </c>
      <c r="C135">
        <f>C95*10000/C62</f>
        <v>0.004197915964778042</v>
      </c>
      <c r="D135">
        <f>D95*10000/D62</f>
        <v>-0.00475763251812986</v>
      </c>
      <c r="E135">
        <f>E95*10000/E62</f>
        <v>-0.001033965787092548</v>
      </c>
      <c r="F135">
        <f>F95*10000/F62</f>
        <v>0.011505780931855102</v>
      </c>
      <c r="G135">
        <f>AVERAGE(C135:E135)</f>
        <v>-0.0005312274468147885</v>
      </c>
      <c r="H135">
        <f>STDEV(C135:E135)</f>
        <v>0.004498891145217612</v>
      </c>
      <c r="I135">
        <f>(B135*B4+C135*C4+D135*D4+E135*E4+F135*F4)/SUM(B4:F4)</f>
        <v>0.0009558285710114475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2005-04-13T09:41:36Z</cp:lastPrinted>
  <dcterms:created xsi:type="dcterms:W3CDTF">2005-04-13T09:41:36Z</dcterms:created>
  <dcterms:modified xsi:type="dcterms:W3CDTF">2005-04-14T09:57:18Z</dcterms:modified>
  <cp:category/>
  <cp:version/>
  <cp:contentType/>
  <cp:contentStatus/>
</cp:coreProperties>
</file>