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<sst xmlns="http://schemas.openxmlformats.org/spreadsheetml/2006/main" count="204" uniqueCount="98">
  <si>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14/04/2005       09:25:16</t>
  </si>
  <si>
    <t>LISSNER</t>
  </si>
  <si>
    <t>HCMQAP547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</si>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</sst>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858872"/>
        <c:axId val="54859257"/>
      </c:lineChart>
      <c:catAx>
        <c:axId val="668588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59257"/>
        <c:crosses val="autoZero"/>
        <c:auto val="1"/>
        <c:lblOffset val="100"/>
        <c:noMultiLvlLbl val="0"/>
      </c:catAx>
      <c:valAx>
        <c:axId val="54859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5887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-0.003751</v>
      </c>
      <c r="D4" s="12">
        <v>-0.003751</v>
      </c>
      <c r="E4" s="12">
        <v>-0.003751</v>
      </c>
      <c r="F4" s="24">
        <v>-0.00208</v>
      </c>
      <c r="G4" s="34">
        <v>-0.011691</v>
      </c>
    </row>
    <row r="5" spans="1:7" ht="12.75" thickBot="1">
      <c r="A5" s="44" t="s">
        <v>13</v>
      </c>
      <c r="B5" s="45">
        <v>6.705458</v>
      </c>
      <c r="C5" s="46">
        <v>3.461802</v>
      </c>
      <c r="D5" s="46">
        <v>0.084908</v>
      </c>
      <c r="E5" s="46">
        <v>-4.236767</v>
      </c>
      <c r="F5" s="47">
        <v>-5.879624</v>
      </c>
      <c r="G5" s="48">
        <v>5.393646</v>
      </c>
    </row>
    <row r="6" spans="1:7" ht="12.75" thickTop="1">
      <c r="A6" s="6" t="s">
        <v>14</v>
      </c>
      <c r="B6" s="39">
        <v>33.88408</v>
      </c>
      <c r="C6" s="40">
        <v>9.38665</v>
      </c>
      <c r="D6" s="40">
        <v>17.54318</v>
      </c>
      <c r="E6" s="40">
        <v>-54.8412</v>
      </c>
      <c r="F6" s="41">
        <v>13.48289</v>
      </c>
      <c r="G6" s="42">
        <v>-0.00933747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3.906477</v>
      </c>
      <c r="C8" s="13">
        <v>3.250804</v>
      </c>
      <c r="D8" s="13">
        <v>3.665275</v>
      </c>
      <c r="E8" s="13">
        <v>3.272957</v>
      </c>
      <c r="F8" s="25">
        <v>-1.085208</v>
      </c>
      <c r="G8" s="35">
        <v>2.872269</v>
      </c>
    </row>
    <row r="9" spans="1:7" ht="12">
      <c r="A9" s="20" t="s">
        <v>17</v>
      </c>
      <c r="B9" s="29">
        <v>0.3313476</v>
      </c>
      <c r="C9" s="13">
        <v>0.1720567</v>
      </c>
      <c r="D9" s="13">
        <v>-0.9184087</v>
      </c>
      <c r="E9" s="13">
        <v>-0.6167092</v>
      </c>
      <c r="F9" s="25">
        <v>-0.406081</v>
      </c>
      <c r="G9" s="35">
        <v>-0.3342901</v>
      </c>
    </row>
    <row r="10" spans="1:7" ht="12">
      <c r="A10" s="20" t="s">
        <v>18</v>
      </c>
      <c r="B10" s="29">
        <v>-0.9053008</v>
      </c>
      <c r="C10" s="13">
        <v>-1.322433</v>
      </c>
      <c r="D10" s="13">
        <v>-1.531751</v>
      </c>
      <c r="E10" s="13">
        <v>-1.706814</v>
      </c>
      <c r="F10" s="25">
        <v>-1.767066</v>
      </c>
      <c r="G10" s="35">
        <v>-1.464316</v>
      </c>
    </row>
    <row r="11" spans="1:7" ht="12">
      <c r="A11" s="21" t="s">
        <v>19</v>
      </c>
      <c r="B11" s="31">
        <v>3.36523</v>
      </c>
      <c r="C11" s="15">
        <v>1.88349</v>
      </c>
      <c r="D11" s="15">
        <v>2.675173</v>
      </c>
      <c r="E11" s="15">
        <v>1.993538</v>
      </c>
      <c r="F11" s="27">
        <v>14.20818</v>
      </c>
      <c r="G11" s="37">
        <v>3.959313</v>
      </c>
    </row>
    <row r="12" spans="1:7" ht="12">
      <c r="A12" s="20" t="s">
        <v>20</v>
      </c>
      <c r="B12" s="29">
        <v>-0.1380645</v>
      </c>
      <c r="C12" s="13">
        <v>-0.2390437</v>
      </c>
      <c r="D12" s="13">
        <v>-0.1963389</v>
      </c>
      <c r="E12" s="13">
        <v>0.08122318</v>
      </c>
      <c r="F12" s="25">
        <v>-0.1764902</v>
      </c>
      <c r="G12" s="35">
        <v>-0.1287599</v>
      </c>
    </row>
    <row r="13" spans="1:7" ht="12">
      <c r="A13" s="20" t="s">
        <v>21</v>
      </c>
      <c r="B13" s="29">
        <v>0.3079565</v>
      </c>
      <c r="C13" s="13">
        <v>-0.03992524</v>
      </c>
      <c r="D13" s="13">
        <v>-0.1612325</v>
      </c>
      <c r="E13" s="13">
        <v>-0.1336061</v>
      </c>
      <c r="F13" s="25">
        <v>-0.1155488</v>
      </c>
      <c r="G13" s="35">
        <v>-0.05136119</v>
      </c>
    </row>
    <row r="14" spans="1:7" ht="12">
      <c r="A14" s="20" t="s">
        <v>22</v>
      </c>
      <c r="B14" s="29">
        <v>-0.05473481</v>
      </c>
      <c r="C14" s="13">
        <v>-0.1214172</v>
      </c>
      <c r="D14" s="13">
        <v>-0.06492753</v>
      </c>
      <c r="E14" s="13">
        <v>0.07387822</v>
      </c>
      <c r="F14" s="25">
        <v>0.07917042</v>
      </c>
      <c r="G14" s="35">
        <v>-0.02442898</v>
      </c>
    </row>
    <row r="15" spans="1:7" ht="12">
      <c r="A15" s="21" t="s">
        <v>23</v>
      </c>
      <c r="B15" s="31">
        <v>-0.369695</v>
      </c>
      <c r="C15" s="15">
        <v>-0.1362568</v>
      </c>
      <c r="D15" s="15">
        <v>-0.02588602</v>
      </c>
      <c r="E15" s="15">
        <v>-0.1033326</v>
      </c>
      <c r="F15" s="27">
        <v>-0.3669893</v>
      </c>
      <c r="G15" s="37">
        <v>-0.1663297</v>
      </c>
    </row>
    <row r="16" spans="1:7" ht="12">
      <c r="A16" s="20" t="s">
        <v>24</v>
      </c>
      <c r="B16" s="29">
        <v>-0.01950057</v>
      </c>
      <c r="C16" s="13">
        <v>-0.003976338</v>
      </c>
      <c r="D16" s="13">
        <v>-0.03854099</v>
      </c>
      <c r="E16" s="13">
        <v>-0.03644584</v>
      </c>
      <c r="F16" s="25">
        <v>-0.09729248</v>
      </c>
      <c r="G16" s="35">
        <v>-0.03480937</v>
      </c>
    </row>
    <row r="17" spans="1:7" ht="12">
      <c r="A17" s="20" t="s">
        <v>25</v>
      </c>
      <c r="B17" s="29">
        <v>-0.05262718</v>
      </c>
      <c r="C17" s="13">
        <v>-0.07465174</v>
      </c>
      <c r="D17" s="13">
        <v>-0.04578372</v>
      </c>
      <c r="E17" s="13">
        <v>-0.02894005</v>
      </c>
      <c r="F17" s="25">
        <v>-0.02493481</v>
      </c>
      <c r="G17" s="35">
        <v>-0.04688288</v>
      </c>
    </row>
    <row r="18" spans="1:7" ht="12">
      <c r="A18" s="20" t="s">
        <v>26</v>
      </c>
      <c r="B18" s="29">
        <v>0.008087308</v>
      </c>
      <c r="C18" s="13">
        <v>0.02195037</v>
      </c>
      <c r="D18" s="13">
        <v>0.03309209</v>
      </c>
      <c r="E18" s="13">
        <v>0.05968574</v>
      </c>
      <c r="F18" s="25">
        <v>-0.008124565</v>
      </c>
      <c r="G18" s="35">
        <v>0.02772007</v>
      </c>
    </row>
    <row r="19" spans="1:7" ht="12">
      <c r="A19" s="21" t="s">
        <v>27</v>
      </c>
      <c r="B19" s="31">
        <v>-0.2023874</v>
      </c>
      <c r="C19" s="15">
        <v>-0.1862472</v>
      </c>
      <c r="D19" s="15">
        <v>-0.2021271</v>
      </c>
      <c r="E19" s="15">
        <v>-0.2076428</v>
      </c>
      <c r="F19" s="27">
        <v>-0.1618199</v>
      </c>
      <c r="G19" s="37">
        <v>-0.1942941</v>
      </c>
    </row>
    <row r="20" spans="1:7" ht="12.75" thickBot="1">
      <c r="A20" s="44" t="s">
        <v>28</v>
      </c>
      <c r="B20" s="45">
        <v>-0.007004217</v>
      </c>
      <c r="C20" s="46">
        <v>0.009664617</v>
      </c>
      <c r="D20" s="46">
        <v>0.001005259</v>
      </c>
      <c r="E20" s="46">
        <v>-0.004482994</v>
      </c>
      <c r="F20" s="47">
        <v>-0.006067111</v>
      </c>
      <c r="G20" s="48">
        <v>-0.0003352229</v>
      </c>
    </row>
    <row r="21" spans="1:7" ht="12.75" thickTop="1">
      <c r="A21" s="6" t="s">
        <v>29</v>
      </c>
      <c r="B21" s="39">
        <v>-151.3792</v>
      </c>
      <c r="C21" s="40">
        <v>45.02816</v>
      </c>
      <c r="D21" s="40">
        <v>27.78626</v>
      </c>
      <c r="E21" s="40">
        <v>11.42331</v>
      </c>
      <c r="F21" s="41">
        <v>12.54573</v>
      </c>
      <c r="G21" s="43">
        <v>0.02310593</v>
      </c>
    </row>
    <row r="22" spans="1:7" ht="12">
      <c r="A22" s="20" t="s">
        <v>30</v>
      </c>
      <c r="B22" s="29">
        <v>134.1172</v>
      </c>
      <c r="C22" s="13">
        <v>69.23714</v>
      </c>
      <c r="D22" s="13">
        <v>1.698167</v>
      </c>
      <c r="E22" s="13">
        <v>-84.73737</v>
      </c>
      <c r="F22" s="25">
        <v>-117.5979</v>
      </c>
      <c r="G22" s="36">
        <v>0</v>
      </c>
    </row>
    <row r="23" spans="1:7" ht="12">
      <c r="A23" s="20" t="s">
        <v>31</v>
      </c>
      <c r="B23" s="29">
        <v>-1.859427</v>
      </c>
      <c r="C23" s="13">
        <v>-1.876534</v>
      </c>
      <c r="D23" s="13">
        <v>-3.920611</v>
      </c>
      <c r="E23" s="13">
        <v>-0.9893027</v>
      </c>
      <c r="F23" s="25">
        <v>5.74894</v>
      </c>
      <c r="G23" s="35">
        <v>-1.135304</v>
      </c>
    </row>
    <row r="24" spans="1:7" ht="12">
      <c r="A24" s="20" t="s">
        <v>32</v>
      </c>
      <c r="B24" s="29">
        <v>-2.371173</v>
      </c>
      <c r="C24" s="13">
        <v>-0.8987884</v>
      </c>
      <c r="D24" s="13">
        <v>-2.039965</v>
      </c>
      <c r="E24" s="13">
        <v>-2.814075</v>
      </c>
      <c r="F24" s="25">
        <v>-0.8920444</v>
      </c>
      <c r="G24" s="35">
        <v>-1.846405</v>
      </c>
    </row>
    <row r="25" spans="1:7" ht="12">
      <c r="A25" s="20" t="s">
        <v>33</v>
      </c>
      <c r="B25" s="29">
        <v>-1.223523</v>
      </c>
      <c r="C25" s="13">
        <v>-0.8215279</v>
      </c>
      <c r="D25" s="13">
        <v>-1.275315</v>
      </c>
      <c r="E25" s="13">
        <v>-1.100123</v>
      </c>
      <c r="F25" s="25">
        <v>-2.127416</v>
      </c>
      <c r="G25" s="35">
        <v>-1.230005</v>
      </c>
    </row>
    <row r="26" spans="1:7" ht="12">
      <c r="A26" s="21" t="s">
        <v>34</v>
      </c>
      <c r="B26" s="31">
        <v>1.869941</v>
      </c>
      <c r="C26" s="15">
        <v>0.6467522</v>
      </c>
      <c r="D26" s="15">
        <v>1.281548</v>
      </c>
      <c r="E26" s="15">
        <v>0.6237909</v>
      </c>
      <c r="F26" s="27">
        <v>0.7019515</v>
      </c>
      <c r="G26" s="37">
        <v>0.9779452</v>
      </c>
    </row>
    <row r="27" spans="1:7" ht="12">
      <c r="A27" s="20" t="s">
        <v>35</v>
      </c>
      <c r="B27" s="29">
        <v>-0.4232903</v>
      </c>
      <c r="C27" s="13">
        <v>0.03978306</v>
      </c>
      <c r="D27" s="13">
        <v>-0.1189317</v>
      </c>
      <c r="E27" s="13">
        <v>0.1990048</v>
      </c>
      <c r="F27" s="25">
        <v>-0.1452474</v>
      </c>
      <c r="G27" s="35">
        <v>-0.05181418</v>
      </c>
    </row>
    <row r="28" spans="1:7" ht="12">
      <c r="A28" s="20" t="s">
        <v>36</v>
      </c>
      <c r="B28" s="29">
        <v>0.1025102</v>
      </c>
      <c r="C28" s="13">
        <v>0.3911672</v>
      </c>
      <c r="D28" s="13">
        <v>-0.1380764</v>
      </c>
      <c r="E28" s="13">
        <v>-0.05030941</v>
      </c>
      <c r="F28" s="25">
        <v>-0.1856665</v>
      </c>
      <c r="G28" s="35">
        <v>0.03887803</v>
      </c>
    </row>
    <row r="29" spans="1:7" ht="12">
      <c r="A29" s="20" t="s">
        <v>37</v>
      </c>
      <c r="B29" s="29">
        <v>0.1951285</v>
      </c>
      <c r="C29" s="13">
        <v>0.03669152</v>
      </c>
      <c r="D29" s="13">
        <v>0.04016342</v>
      </c>
      <c r="E29" s="13">
        <v>-0.2036957</v>
      </c>
      <c r="F29" s="25">
        <v>-0.09159911</v>
      </c>
      <c r="G29" s="35">
        <v>-0.01447541</v>
      </c>
    </row>
    <row r="30" spans="1:7" ht="12">
      <c r="A30" s="21" t="s">
        <v>38</v>
      </c>
      <c r="B30" s="31">
        <v>0.1666694</v>
      </c>
      <c r="C30" s="15">
        <v>0.21760380000000001</v>
      </c>
      <c r="D30" s="15">
        <v>0.1322174</v>
      </c>
      <c r="E30" s="15">
        <v>0.07284459</v>
      </c>
      <c r="F30" s="27">
        <v>0.2310145</v>
      </c>
      <c r="G30" s="37">
        <v>0.1566817</v>
      </c>
    </row>
    <row r="31" spans="1:7" ht="12">
      <c r="A31" s="20" t="s">
        <v>39</v>
      </c>
      <c r="B31" s="29">
        <v>-0.01773054</v>
      </c>
      <c r="C31" s="13">
        <v>-0.02600333</v>
      </c>
      <c r="D31" s="13">
        <v>-0.03020387</v>
      </c>
      <c r="E31" s="13">
        <v>-0.05233891</v>
      </c>
      <c r="F31" s="25">
        <v>-0.0595029</v>
      </c>
      <c r="G31" s="35">
        <v>-0.03661316</v>
      </c>
    </row>
    <row r="32" spans="1:7" ht="12">
      <c r="A32" s="20" t="s">
        <v>40</v>
      </c>
      <c r="B32" s="29">
        <v>0.01412346</v>
      </c>
      <c r="C32" s="13">
        <v>0.06086816</v>
      </c>
      <c r="D32" s="13">
        <v>-0.004003361</v>
      </c>
      <c r="E32" s="13">
        <v>0.01327257</v>
      </c>
      <c r="F32" s="25">
        <v>-0.01583917</v>
      </c>
      <c r="G32" s="35">
        <v>0.01681929</v>
      </c>
    </row>
    <row r="33" spans="1:7" ht="12">
      <c r="A33" s="20" t="s">
        <v>41</v>
      </c>
      <c r="B33" s="29">
        <v>0.1684437</v>
      </c>
      <c r="C33" s="13">
        <v>0.1125362</v>
      </c>
      <c r="D33" s="13">
        <v>0.1086687</v>
      </c>
      <c r="E33" s="13">
        <v>0.1053561</v>
      </c>
      <c r="F33" s="25">
        <v>0.06725975</v>
      </c>
      <c r="G33" s="35">
        <v>0.1119257</v>
      </c>
    </row>
    <row r="34" spans="1:7" ht="12">
      <c r="A34" s="21" t="s">
        <v>42</v>
      </c>
      <c r="B34" s="31">
        <v>-0.01317846</v>
      </c>
      <c r="C34" s="15">
        <v>0.005237247</v>
      </c>
      <c r="D34" s="15">
        <v>0.001445942</v>
      </c>
      <c r="E34" s="15">
        <v>0.005997044</v>
      </c>
      <c r="F34" s="27">
        <v>-0.02285108</v>
      </c>
      <c r="G34" s="37">
        <v>-0.001849658</v>
      </c>
    </row>
    <row r="35" spans="1:7" ht="12.75" thickBot="1">
      <c r="A35" s="22" t="s">
        <v>43</v>
      </c>
      <c r="B35" s="32">
        <v>0.004575311</v>
      </c>
      <c r="C35" s="16">
        <v>-0.0008446436</v>
      </c>
      <c r="D35" s="16">
        <v>6.051908E-05</v>
      </c>
      <c r="E35" s="16">
        <v>-0.009958056</v>
      </c>
      <c r="F35" s="28">
        <v>0.003129094</v>
      </c>
      <c r="G35" s="38">
        <v>-0.001504372</v>
      </c>
    </row>
    <row r="36" spans="1:7" ht="12">
      <c r="A36" s="4" t="s">
        <v>44</v>
      </c>
      <c r="B36" s="3">
        <v>21.80176</v>
      </c>
      <c r="C36" s="3">
        <v>21.79871</v>
      </c>
      <c r="D36" s="3">
        <v>21.80786</v>
      </c>
      <c r="E36" s="3">
        <v>21.80786</v>
      </c>
      <c r="F36" s="3">
        <v>21.81702</v>
      </c>
      <c r="G36" s="3"/>
    </row>
    <row r="37" spans="1:6" ht="12">
      <c r="A37" s="4" t="s">
        <v>45</v>
      </c>
      <c r="B37" s="2">
        <v>-0.3260295</v>
      </c>
      <c r="C37" s="2">
        <v>-0.2548218</v>
      </c>
      <c r="D37" s="2">
        <v>-0.2100627</v>
      </c>
      <c r="E37" s="2">
        <v>-0.1805623</v>
      </c>
      <c r="F37" s="2">
        <v>-0.1530965</v>
      </c>
    </row>
    <row r="38" spans="1:7" ht="12">
      <c r="A38" s="4" t="s">
        <v>53</v>
      </c>
      <c r="B38" s="2">
        <v>-5.414175E-05</v>
      </c>
      <c r="C38" s="2">
        <v>-1.648651E-05</v>
      </c>
      <c r="D38" s="2">
        <v>-2.983142E-05</v>
      </c>
      <c r="E38" s="2">
        <v>9.338788E-05</v>
      </c>
      <c r="F38" s="2">
        <v>-2.266698E-05</v>
      </c>
      <c r="G38" s="2">
        <v>0.0001905107</v>
      </c>
    </row>
    <row r="39" spans="1:7" ht="12.75" thickBot="1">
      <c r="A39" s="4" t="s">
        <v>54</v>
      </c>
      <c r="B39" s="2">
        <v>0.0002580708</v>
      </c>
      <c r="C39" s="2">
        <v>-7.643372E-05</v>
      </c>
      <c r="D39" s="2">
        <v>-4.723158E-05</v>
      </c>
      <c r="E39" s="2">
        <v>-1.862828E-05</v>
      </c>
      <c r="F39" s="2">
        <v>-2.15943E-05</v>
      </c>
      <c r="G39" s="2">
        <v>0.001076053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3.116881</v>
      </c>
      <c r="F40" s="17" t="s">
        <v>48</v>
      </c>
      <c r="G40" s="8">
        <v>54.992054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0.003751</v>
      </c>
      <c r="D4">
        <v>0.003751</v>
      </c>
      <c r="E4">
        <v>0.003751</v>
      </c>
      <c r="F4">
        <v>0.00208</v>
      </c>
      <c r="G4">
        <v>0.011691</v>
      </c>
    </row>
    <row r="5" spans="1:7" ht="12.75">
      <c r="A5" t="s">
        <v>13</v>
      </c>
      <c r="B5">
        <v>6.705458</v>
      </c>
      <c r="C5">
        <v>3.461802</v>
      </c>
      <c r="D5">
        <v>0.084908</v>
      </c>
      <c r="E5">
        <v>-4.236767</v>
      </c>
      <c r="F5">
        <v>-5.879624</v>
      </c>
      <c r="G5">
        <v>5.393646</v>
      </c>
    </row>
    <row r="6" spans="1:7" ht="12.75">
      <c r="A6" t="s">
        <v>14</v>
      </c>
      <c r="B6" s="49">
        <v>33.88408</v>
      </c>
      <c r="C6" s="49">
        <v>9.38665</v>
      </c>
      <c r="D6" s="49">
        <v>17.54318</v>
      </c>
      <c r="E6" s="49">
        <v>-54.8412</v>
      </c>
      <c r="F6" s="49">
        <v>13.48289</v>
      </c>
      <c r="G6" s="49">
        <v>-0.00933747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3.906477</v>
      </c>
      <c r="C8" s="49">
        <v>3.250804</v>
      </c>
      <c r="D8" s="49">
        <v>3.665275</v>
      </c>
      <c r="E8" s="49">
        <v>3.272957</v>
      </c>
      <c r="F8" s="49">
        <v>-1.085208</v>
      </c>
      <c r="G8" s="49">
        <v>2.872269</v>
      </c>
    </row>
    <row r="9" spans="1:7" ht="12.75">
      <c r="A9" t="s">
        <v>17</v>
      </c>
      <c r="B9" s="49">
        <v>0.3313476</v>
      </c>
      <c r="C9" s="49">
        <v>0.1720567</v>
      </c>
      <c r="D9" s="49">
        <v>-0.9184087</v>
      </c>
      <c r="E9" s="49">
        <v>-0.6167092</v>
      </c>
      <c r="F9" s="49">
        <v>-0.406081</v>
      </c>
      <c r="G9" s="49">
        <v>-0.3342901</v>
      </c>
    </row>
    <row r="10" spans="1:7" ht="12.75">
      <c r="A10" t="s">
        <v>18</v>
      </c>
      <c r="B10" s="49">
        <v>-0.9053008</v>
      </c>
      <c r="C10" s="49">
        <v>-1.322433</v>
      </c>
      <c r="D10" s="49">
        <v>-1.531751</v>
      </c>
      <c r="E10" s="49">
        <v>-1.706814</v>
      </c>
      <c r="F10" s="49">
        <v>-1.767066</v>
      </c>
      <c r="G10" s="49">
        <v>-1.464316</v>
      </c>
    </row>
    <row r="11" spans="1:7" ht="12.75">
      <c r="A11" t="s">
        <v>19</v>
      </c>
      <c r="B11" s="49">
        <v>3.36523</v>
      </c>
      <c r="C11" s="49">
        <v>1.88349</v>
      </c>
      <c r="D11" s="49">
        <v>2.675173</v>
      </c>
      <c r="E11" s="49">
        <v>1.993538</v>
      </c>
      <c r="F11" s="49">
        <v>14.20818</v>
      </c>
      <c r="G11" s="49">
        <v>3.959313</v>
      </c>
    </row>
    <row r="12" spans="1:7" ht="12.75">
      <c r="A12" t="s">
        <v>20</v>
      </c>
      <c r="B12" s="49">
        <v>-0.1380645</v>
      </c>
      <c r="C12" s="49">
        <v>-0.2390437</v>
      </c>
      <c r="D12" s="49">
        <v>-0.1963389</v>
      </c>
      <c r="E12" s="49">
        <v>0.08122318</v>
      </c>
      <c r="F12" s="49">
        <v>-0.1764902</v>
      </c>
      <c r="G12" s="49">
        <v>-0.1287599</v>
      </c>
    </row>
    <row r="13" spans="1:7" ht="12.75">
      <c r="A13" t="s">
        <v>21</v>
      </c>
      <c r="B13" s="49">
        <v>0.3079565</v>
      </c>
      <c r="C13" s="49">
        <v>-0.03992524</v>
      </c>
      <c r="D13" s="49">
        <v>-0.1612325</v>
      </c>
      <c r="E13" s="49">
        <v>-0.1336061</v>
      </c>
      <c r="F13" s="49">
        <v>-0.1155488</v>
      </c>
      <c r="G13" s="49">
        <v>-0.05136119</v>
      </c>
    </row>
    <row r="14" spans="1:7" ht="12.75">
      <c r="A14" t="s">
        <v>22</v>
      </c>
      <c r="B14" s="49">
        <v>-0.05473481</v>
      </c>
      <c r="C14" s="49">
        <v>-0.1214172</v>
      </c>
      <c r="D14" s="49">
        <v>-0.06492753</v>
      </c>
      <c r="E14" s="49">
        <v>0.07387822</v>
      </c>
      <c r="F14" s="49">
        <v>0.07917042</v>
      </c>
      <c r="G14" s="49">
        <v>-0.02442898</v>
      </c>
    </row>
    <row r="15" spans="1:7" ht="12.75">
      <c r="A15" t="s">
        <v>23</v>
      </c>
      <c r="B15" s="49">
        <v>-0.369695</v>
      </c>
      <c r="C15" s="49">
        <v>-0.1362568</v>
      </c>
      <c r="D15" s="49">
        <v>-0.02588602</v>
      </c>
      <c r="E15" s="49">
        <v>-0.1033326</v>
      </c>
      <c r="F15" s="49">
        <v>-0.3669893</v>
      </c>
      <c r="G15" s="49">
        <v>-0.1663297</v>
      </c>
    </row>
    <row r="16" spans="1:7" ht="12.75">
      <c r="A16" t="s">
        <v>24</v>
      </c>
      <c r="B16" s="49">
        <v>-0.01950057</v>
      </c>
      <c r="C16" s="49">
        <v>-0.003976338</v>
      </c>
      <c r="D16" s="49">
        <v>-0.03854099</v>
      </c>
      <c r="E16" s="49">
        <v>-0.03644584</v>
      </c>
      <c r="F16" s="49">
        <v>-0.09729248</v>
      </c>
      <c r="G16" s="49">
        <v>-0.03480937</v>
      </c>
    </row>
    <row r="17" spans="1:7" ht="12.75">
      <c r="A17" t="s">
        <v>25</v>
      </c>
      <c r="B17" s="49">
        <v>-0.05262718</v>
      </c>
      <c r="C17" s="49">
        <v>-0.07465174</v>
      </c>
      <c r="D17" s="49">
        <v>-0.04578372</v>
      </c>
      <c r="E17" s="49">
        <v>-0.02894005</v>
      </c>
      <c r="F17" s="49">
        <v>-0.02493481</v>
      </c>
      <c r="G17" s="49">
        <v>-0.04688288</v>
      </c>
    </row>
    <row r="18" spans="1:7" ht="12.75">
      <c r="A18" t="s">
        <v>26</v>
      </c>
      <c r="B18" s="49">
        <v>0.008087308</v>
      </c>
      <c r="C18" s="49">
        <v>0.02195037</v>
      </c>
      <c r="D18" s="49">
        <v>0.03309209</v>
      </c>
      <c r="E18" s="49">
        <v>0.05968574</v>
      </c>
      <c r="F18" s="49">
        <v>-0.008124565</v>
      </c>
      <c r="G18" s="49">
        <v>0.02772007</v>
      </c>
    </row>
    <row r="19" spans="1:7" ht="12.75">
      <c r="A19" t="s">
        <v>27</v>
      </c>
      <c r="B19" s="49">
        <v>-0.2023874</v>
      </c>
      <c r="C19" s="49">
        <v>-0.1862472</v>
      </c>
      <c r="D19" s="49">
        <v>-0.2021271</v>
      </c>
      <c r="E19" s="49">
        <v>-0.2076428</v>
      </c>
      <c r="F19" s="49">
        <v>-0.1618199</v>
      </c>
      <c r="G19" s="49">
        <v>-0.1942941</v>
      </c>
    </row>
    <row r="20" spans="1:7" ht="12.75">
      <c r="A20" t="s">
        <v>28</v>
      </c>
      <c r="B20" s="49">
        <v>-0.007004217</v>
      </c>
      <c r="C20" s="49">
        <v>0.009664617</v>
      </c>
      <c r="D20" s="49">
        <v>0.001005259</v>
      </c>
      <c r="E20" s="49">
        <v>-0.004482994</v>
      </c>
      <c r="F20" s="49">
        <v>-0.006067111</v>
      </c>
      <c r="G20" s="49">
        <v>-0.0003352229</v>
      </c>
    </row>
    <row r="21" spans="1:7" ht="12.75">
      <c r="A21" t="s">
        <v>29</v>
      </c>
      <c r="B21" s="49">
        <v>-151.3792</v>
      </c>
      <c r="C21" s="49">
        <v>45.02816</v>
      </c>
      <c r="D21" s="49">
        <v>27.78626</v>
      </c>
      <c r="E21" s="49">
        <v>11.42331</v>
      </c>
      <c r="F21" s="49">
        <v>12.54573</v>
      </c>
      <c r="G21" s="49">
        <v>0.02310593</v>
      </c>
    </row>
    <row r="22" spans="1:7" ht="12.75">
      <c r="A22" t="s">
        <v>30</v>
      </c>
      <c r="B22" s="49">
        <v>134.1172</v>
      </c>
      <c r="C22" s="49">
        <v>69.23714</v>
      </c>
      <c r="D22" s="49">
        <v>1.698167</v>
      </c>
      <c r="E22" s="49">
        <v>-84.73737</v>
      </c>
      <c r="F22" s="49">
        <v>-117.5979</v>
      </c>
      <c r="G22" s="49">
        <v>0</v>
      </c>
    </row>
    <row r="23" spans="1:7" ht="12.75">
      <c r="A23" t="s">
        <v>31</v>
      </c>
      <c r="B23" s="49">
        <v>-1.859427</v>
      </c>
      <c r="C23" s="49">
        <v>-1.876534</v>
      </c>
      <c r="D23" s="49">
        <v>-3.920611</v>
      </c>
      <c r="E23" s="49">
        <v>-0.9893027</v>
      </c>
      <c r="F23" s="49">
        <v>5.74894</v>
      </c>
      <c r="G23" s="49">
        <v>-1.135304</v>
      </c>
    </row>
    <row r="24" spans="1:7" ht="12.75">
      <c r="A24" t="s">
        <v>32</v>
      </c>
      <c r="B24" s="49">
        <v>-2.371173</v>
      </c>
      <c r="C24" s="49">
        <v>-0.8987884</v>
      </c>
      <c r="D24" s="49">
        <v>-2.039965</v>
      </c>
      <c r="E24" s="49">
        <v>-2.814075</v>
      </c>
      <c r="F24" s="49">
        <v>-0.8920444</v>
      </c>
      <c r="G24" s="49">
        <v>-1.846405</v>
      </c>
    </row>
    <row r="25" spans="1:7" ht="12.75">
      <c r="A25" t="s">
        <v>33</v>
      </c>
      <c r="B25" s="49">
        <v>-1.223523</v>
      </c>
      <c r="C25" s="49">
        <v>-0.8215279</v>
      </c>
      <c r="D25" s="49">
        <v>-1.275315</v>
      </c>
      <c r="E25" s="49">
        <v>-1.100123</v>
      </c>
      <c r="F25" s="49">
        <v>-2.127416</v>
      </c>
      <c r="G25" s="49">
        <v>-1.230005</v>
      </c>
    </row>
    <row r="26" spans="1:7" ht="12.75">
      <c r="A26" t="s">
        <v>34</v>
      </c>
      <c r="B26" s="49">
        <v>1.869941</v>
      </c>
      <c r="C26" s="49">
        <v>0.6467522</v>
      </c>
      <c r="D26" s="49">
        <v>1.281548</v>
      </c>
      <c r="E26" s="49">
        <v>0.6237909</v>
      </c>
      <c r="F26" s="49">
        <v>0.7019515</v>
      </c>
      <c r="G26" s="49">
        <v>0.9779452</v>
      </c>
    </row>
    <row r="27" spans="1:7" ht="12.75">
      <c r="A27" t="s">
        <v>35</v>
      </c>
      <c r="B27" s="49">
        <v>-0.4232903</v>
      </c>
      <c r="C27" s="49">
        <v>0.03978306</v>
      </c>
      <c r="D27" s="49">
        <v>-0.1189317</v>
      </c>
      <c r="E27" s="49">
        <v>0.1990048</v>
      </c>
      <c r="F27" s="49">
        <v>-0.1452474</v>
      </c>
      <c r="G27" s="49">
        <v>-0.05181418</v>
      </c>
    </row>
    <row r="28" spans="1:7" ht="12.75">
      <c r="A28" t="s">
        <v>36</v>
      </c>
      <c r="B28" s="49">
        <v>0.1025102</v>
      </c>
      <c r="C28" s="49">
        <v>0.3911672</v>
      </c>
      <c r="D28" s="49">
        <v>-0.1380764</v>
      </c>
      <c r="E28" s="49">
        <v>-0.05030941</v>
      </c>
      <c r="F28" s="49">
        <v>-0.1856665</v>
      </c>
      <c r="G28" s="49">
        <v>0.03887803</v>
      </c>
    </row>
    <row r="29" spans="1:7" ht="12.75">
      <c r="A29" t="s">
        <v>37</v>
      </c>
      <c r="B29" s="49">
        <v>0.1951285</v>
      </c>
      <c r="C29" s="49">
        <v>0.03669152</v>
      </c>
      <c r="D29" s="49">
        <v>0.04016342</v>
      </c>
      <c r="E29" s="49">
        <v>-0.2036957</v>
      </c>
      <c r="F29" s="49">
        <v>-0.09159911</v>
      </c>
      <c r="G29" s="49">
        <v>-0.01447541</v>
      </c>
    </row>
    <row r="30" spans="1:7" ht="12.75">
      <c r="A30" t="s">
        <v>38</v>
      </c>
      <c r="B30" s="49">
        <v>0.1666694</v>
      </c>
      <c r="C30" s="49">
        <v>0.21760380000000001</v>
      </c>
      <c r="D30" s="49">
        <v>0.1322174</v>
      </c>
      <c r="E30" s="49">
        <v>0.07284459</v>
      </c>
      <c r="F30" s="49">
        <v>0.2310145</v>
      </c>
      <c r="G30" s="49">
        <v>0.1566817</v>
      </c>
    </row>
    <row r="31" spans="1:7" ht="12.75">
      <c r="A31" t="s">
        <v>39</v>
      </c>
      <c r="B31" s="49">
        <v>-0.01773054</v>
      </c>
      <c r="C31" s="49">
        <v>-0.02600333</v>
      </c>
      <c r="D31" s="49">
        <v>-0.03020387</v>
      </c>
      <c r="E31" s="49">
        <v>-0.05233891</v>
      </c>
      <c r="F31" s="49">
        <v>-0.0595029</v>
      </c>
      <c r="G31" s="49">
        <v>-0.03661316</v>
      </c>
    </row>
    <row r="32" spans="1:7" ht="12.75">
      <c r="A32" t="s">
        <v>40</v>
      </c>
      <c r="B32" s="49">
        <v>0.01412346</v>
      </c>
      <c r="C32" s="49">
        <v>0.06086816</v>
      </c>
      <c r="D32" s="49">
        <v>-0.004003361</v>
      </c>
      <c r="E32" s="49">
        <v>0.01327257</v>
      </c>
      <c r="F32" s="49">
        <v>-0.01583917</v>
      </c>
      <c r="G32" s="49">
        <v>0.01681929</v>
      </c>
    </row>
    <row r="33" spans="1:7" ht="12.75">
      <c r="A33" t="s">
        <v>41</v>
      </c>
      <c r="B33" s="49">
        <v>0.1684437</v>
      </c>
      <c r="C33" s="49">
        <v>0.1125362</v>
      </c>
      <c r="D33" s="49">
        <v>0.1086687</v>
      </c>
      <c r="E33" s="49">
        <v>0.1053561</v>
      </c>
      <c r="F33" s="49">
        <v>0.06725975</v>
      </c>
      <c r="G33" s="49">
        <v>0.1119257</v>
      </c>
    </row>
    <row r="34" spans="1:7" ht="12.75">
      <c r="A34" t="s">
        <v>42</v>
      </c>
      <c r="B34" s="49">
        <v>-0.01317846</v>
      </c>
      <c r="C34" s="49">
        <v>0.005237247</v>
      </c>
      <c r="D34" s="49">
        <v>0.001445942</v>
      </c>
      <c r="E34" s="49">
        <v>0.005997044</v>
      </c>
      <c r="F34" s="49">
        <v>-0.02285108</v>
      </c>
      <c r="G34" s="49">
        <v>-0.001849658</v>
      </c>
    </row>
    <row r="35" spans="1:7" ht="12.75">
      <c r="A35" t="s">
        <v>43</v>
      </c>
      <c r="B35" s="49">
        <v>0.004575311</v>
      </c>
      <c r="C35" s="49">
        <v>-0.0008446436</v>
      </c>
      <c r="D35" s="49">
        <v>6.051908E-05</v>
      </c>
      <c r="E35" s="49">
        <v>-0.009958056</v>
      </c>
      <c r="F35" s="49">
        <v>0.003129094</v>
      </c>
      <c r="G35" s="49">
        <v>-0.001504372</v>
      </c>
    </row>
    <row r="36" spans="1:6" ht="12.75">
      <c r="A36" t="s">
        <v>44</v>
      </c>
      <c r="B36" s="49">
        <v>21.80176</v>
      </c>
      <c r="C36" s="49">
        <v>21.79871</v>
      </c>
      <c r="D36" s="49">
        <v>21.80786</v>
      </c>
      <c r="E36" s="49">
        <v>21.80786</v>
      </c>
      <c r="F36" s="49">
        <v>21.81702</v>
      </c>
    </row>
    <row r="37" spans="1:6" ht="12.75">
      <c r="A37" t="s">
        <v>45</v>
      </c>
      <c r="B37" s="49">
        <v>-0.3260295</v>
      </c>
      <c r="C37" s="49">
        <v>-0.2548218</v>
      </c>
      <c r="D37" s="49">
        <v>-0.2100627</v>
      </c>
      <c r="E37" s="49">
        <v>-0.1805623</v>
      </c>
      <c r="F37" s="49">
        <v>-0.1530965</v>
      </c>
    </row>
    <row r="38" spans="1:7" ht="12.75">
      <c r="A38" t="s">
        <v>55</v>
      </c>
      <c r="B38" s="49">
        <v>-5.414175E-05</v>
      </c>
      <c r="C38" s="49">
        <v>-1.648651E-05</v>
      </c>
      <c r="D38" s="49">
        <v>-2.983142E-05</v>
      </c>
      <c r="E38" s="49">
        <v>9.338788E-05</v>
      </c>
      <c r="F38" s="49">
        <v>-2.266698E-05</v>
      </c>
      <c r="G38" s="49">
        <v>0.0001905107</v>
      </c>
    </row>
    <row r="39" spans="1:7" ht="12.75">
      <c r="A39" t="s">
        <v>56</v>
      </c>
      <c r="B39" s="49">
        <v>0.0002580708</v>
      </c>
      <c r="C39" s="49">
        <v>-7.643372E-05</v>
      </c>
      <c r="D39" s="49">
        <v>-4.723158E-05</v>
      </c>
      <c r="E39" s="49">
        <v>-1.862828E-05</v>
      </c>
      <c r="F39" s="49">
        <v>-2.15943E-05</v>
      </c>
      <c r="G39" s="49">
        <v>0.001076053</v>
      </c>
    </row>
    <row r="40" spans="2:7" ht="12.75">
      <c r="B40" t="s">
        <v>46</v>
      </c>
      <c r="C40">
        <v>-0.003751</v>
      </c>
      <c r="D40" t="s">
        <v>47</v>
      </c>
      <c r="E40">
        <v>3.116881</v>
      </c>
      <c r="F40" t="s">
        <v>48</v>
      </c>
      <c r="G40">
        <v>54.992054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-5.414176303670031E-05</v>
      </c>
      <c r="C50">
        <f>-0.017/(C7*C7+C22*C22)*(C21*C22+C6*C7)</f>
        <v>-1.6486510245749323E-05</v>
      </c>
      <c r="D50">
        <f>-0.017/(D7*D7+D22*D22)*(D21*D22+D6*D7)</f>
        <v>-2.983142671039344E-05</v>
      </c>
      <c r="E50">
        <f>-0.017/(E7*E7+E22*E22)*(E21*E22+E6*E7)</f>
        <v>9.338789116727057E-05</v>
      </c>
      <c r="F50">
        <f>-0.017/(F7*F7+F22*F22)*(F21*F22+F6*F7)</f>
        <v>-2.2666968569268896E-05</v>
      </c>
      <c r="G50">
        <f>(B50*B$4+C50*C$4+D50*D$4+E50*E$4+F50*F$4)/SUM(B$4:F$4)</f>
        <v>4.627417862750841E-07</v>
      </c>
    </row>
    <row r="51" spans="1:7" ht="12.75">
      <c r="A51" t="s">
        <v>59</v>
      </c>
      <c r="B51">
        <f>-0.017/(B7*B7+B22*B22)*(B21*B7-B6*B22)</f>
        <v>0.00025807077416615463</v>
      </c>
      <c r="C51">
        <f>-0.017/(C7*C7+C22*C22)*(C21*C7-C6*C22)</f>
        <v>-7.643372411820036E-05</v>
      </c>
      <c r="D51">
        <f>-0.017/(D7*D7+D22*D22)*(D21*D7-D6*D22)</f>
        <v>-4.723157612555975E-05</v>
      </c>
      <c r="E51">
        <f>-0.017/(E7*E7+E22*E22)*(E21*E7-E6*E22)</f>
        <v>-1.862828257126393E-05</v>
      </c>
      <c r="F51">
        <f>-0.017/(F7*F7+F22*F22)*(F21*F7-F6*F22)</f>
        <v>-2.1594299790311205E-05</v>
      </c>
      <c r="G51">
        <f>(B51*B$4+C51*C$4+D51*D$4+E51*E$4+F51*F$4)/SUM(B$4:F$4)</f>
        <v>2.441542392564785E-07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10000.031571789807</v>
      </c>
      <c r="C62">
        <f>C7+(2/0.017)*(C8*C50-C23*C51)</f>
        <v>9999.976820600528</v>
      </c>
      <c r="D62">
        <f>D7+(2/0.017)*(D8*D50-D23*D51)</f>
        <v>9999.96535093889</v>
      </c>
      <c r="E62">
        <f>E7+(2/0.017)*(E8*E50-E23*E51)</f>
        <v>10000.03379124022</v>
      </c>
      <c r="F62">
        <f>F7+(2/0.017)*(F8*F50-F23*F51)</f>
        <v>10000.01749914229</v>
      </c>
    </row>
    <row r="63" spans="1:6" ht="12.75">
      <c r="A63" t="s">
        <v>67</v>
      </c>
      <c r="B63">
        <f>B8+(3/0.017)*(B9*B50-B24*B51)</f>
        <v>4.011298889744101</v>
      </c>
      <c r="C63">
        <f>C8+(3/0.017)*(C9*C50-C24*C51)</f>
        <v>3.2381802895611225</v>
      </c>
      <c r="D63">
        <f>D8+(3/0.017)*(D9*D50-D24*D51)</f>
        <v>3.6531067669941044</v>
      </c>
      <c r="E63">
        <f>E8+(3/0.017)*(E9*E50-E24*E51)</f>
        <v>3.2535426666009086</v>
      </c>
      <c r="F63">
        <f>F8+(3/0.017)*(F9*F50-F24*F51)</f>
        <v>-1.086983020400522</v>
      </c>
    </row>
    <row r="64" spans="1:6" ht="12.75">
      <c r="A64" t="s">
        <v>68</v>
      </c>
      <c r="B64">
        <f>B9+(4/0.017)*(B10*B50-B25*B51)</f>
        <v>0.4171758609907368</v>
      </c>
      <c r="C64">
        <f>C9+(4/0.017)*(C10*C50-C25*C51)</f>
        <v>0.16241196313877942</v>
      </c>
      <c r="D64">
        <f>D9+(4/0.017)*(D10*D50-D25*D51)</f>
        <v>-0.9218300693674109</v>
      </c>
      <c r="E64">
        <f>E9+(4/0.017)*(E10*E50-E25*E51)</f>
        <v>-0.6590360616898636</v>
      </c>
      <c r="F64">
        <f>F9+(4/0.017)*(F10*F50-F25*F51)</f>
        <v>-0.40746594809432496</v>
      </c>
    </row>
    <row r="65" spans="1:6" ht="12.75">
      <c r="A65" t="s">
        <v>69</v>
      </c>
      <c r="B65">
        <f>B10+(5/0.017)*(B11*B50-B26*B51)</f>
        <v>-1.1008233313938318</v>
      </c>
      <c r="C65">
        <f>C10+(5/0.017)*(C11*C50-C26*C51)</f>
        <v>-1.3170266758691551</v>
      </c>
      <c r="D65">
        <f>D10+(5/0.017)*(D11*D50-D26*D51)</f>
        <v>-1.5374200280489896</v>
      </c>
      <c r="E65">
        <f>E10+(5/0.017)*(E11*E50-E26*E51)</f>
        <v>-1.6486397461963527</v>
      </c>
      <c r="F65">
        <f>F10+(5/0.017)*(F11*F50-F26*F51)</f>
        <v>-1.8573301818697814</v>
      </c>
    </row>
    <row r="66" spans="1:6" ht="12.75">
      <c r="A66" t="s">
        <v>70</v>
      </c>
      <c r="B66">
        <f>B11+(6/0.017)*(B12*B50-B27*B51)</f>
        <v>3.4064231450096956</v>
      </c>
      <c r="C66">
        <f>C11+(6/0.017)*(C12*C50-C27*C51)</f>
        <v>1.8859541519441823</v>
      </c>
      <c r="D66">
        <f>D11+(6/0.017)*(D12*D50-D27*D51)</f>
        <v>2.675257613363573</v>
      </c>
      <c r="E66">
        <f>E11+(6/0.017)*(E12*E50-E27*E51)</f>
        <v>1.9975235455793663</v>
      </c>
      <c r="F66">
        <f>F11+(6/0.017)*(F12*F50-F27*F51)</f>
        <v>14.208484934794173</v>
      </c>
    </row>
    <row r="67" spans="1:6" ht="12.75">
      <c r="A67" t="s">
        <v>71</v>
      </c>
      <c r="B67">
        <f>B12+(7/0.017)*(B13*B50-B28*B51)</f>
        <v>-0.15582316833281015</v>
      </c>
      <c r="C67">
        <f>C12+(7/0.017)*(C13*C50-C28*C51)</f>
        <v>-0.22646157317114762</v>
      </c>
      <c r="D67">
        <f>D12+(7/0.017)*(D13*D50-D28*D51)</f>
        <v>-0.19704374667262461</v>
      </c>
      <c r="E67">
        <f>E12+(7/0.017)*(E13*E50-E28*E51)</f>
        <v>0.07569961595171182</v>
      </c>
      <c r="F67">
        <f>F12+(7/0.017)*(F13*F50-F28*F51)</f>
        <v>-0.177062634077024</v>
      </c>
    </row>
    <row r="68" spans="1:6" ht="12.75">
      <c r="A68" t="s">
        <v>72</v>
      </c>
      <c r="B68">
        <f>B13+(8/0.017)*(B14*B50-B29*B51)</f>
        <v>0.28565366520282276</v>
      </c>
      <c r="C68">
        <f>C13+(8/0.017)*(C14*C50-C29*C51)</f>
        <v>-0.03766349156283877</v>
      </c>
      <c r="D68">
        <f>D13+(8/0.017)*(D14*D50-D29*D51)</f>
        <v>-0.15942832942029425</v>
      </c>
      <c r="E68">
        <f>E13+(8/0.017)*(E14*E50-E29*E51)</f>
        <v>-0.13214500347725164</v>
      </c>
      <c r="F68">
        <f>F13+(8/0.017)*(F14*F50-F29*F51)</f>
        <v>-0.11732412802993952</v>
      </c>
    </row>
    <row r="69" spans="1:6" ht="12.75">
      <c r="A69" t="s">
        <v>73</v>
      </c>
      <c r="B69">
        <f>B14+(9/0.017)*(B15*B50-B30*B51)</f>
        <v>-0.06690946047162354</v>
      </c>
      <c r="C69">
        <f>C14+(9/0.017)*(C15*C50-C30*C51)</f>
        <v>-0.1114226110876632</v>
      </c>
      <c r="D69">
        <f>D14+(9/0.017)*(D15*D50-D30*D51)</f>
        <v>-0.0612126195344061</v>
      </c>
      <c r="E69">
        <f>E14+(9/0.017)*(E15*E50-E30*E51)</f>
        <v>0.0694877849430171</v>
      </c>
      <c r="F69">
        <f>F14+(9/0.017)*(F15*F50-F30*F51)</f>
        <v>0.08621537186325892</v>
      </c>
    </row>
    <row r="70" spans="1:6" ht="12.75">
      <c r="A70" t="s">
        <v>74</v>
      </c>
      <c r="B70">
        <f>B15+(10/0.017)*(B16*B50-B31*B51)</f>
        <v>-0.36638233563282085</v>
      </c>
      <c r="C70">
        <f>C15+(10/0.017)*(C16*C50-C31*C51)</f>
        <v>-0.13738737377305704</v>
      </c>
      <c r="D70">
        <f>D15+(10/0.017)*(D16*D50-D31*D51)</f>
        <v>-0.026048869215682648</v>
      </c>
      <c r="E70">
        <f>E15+(10/0.017)*(E16*E50-E31*E51)</f>
        <v>-0.10590823773198335</v>
      </c>
      <c r="F70">
        <f>F15+(10/0.017)*(F16*F50-F31*F51)</f>
        <v>-0.36644788698518044</v>
      </c>
    </row>
    <row r="71" spans="1:6" ht="12.75">
      <c r="A71" t="s">
        <v>75</v>
      </c>
      <c r="B71">
        <f>B16+(11/0.017)*(B17*B50-B32*B51)</f>
        <v>-0.020015320789400257</v>
      </c>
      <c r="C71">
        <f>C16+(11/0.017)*(C17*C50-C32*C51)</f>
        <v>-0.00016960887768526986</v>
      </c>
      <c r="D71">
        <f>D16+(11/0.017)*(D17*D50-D32*D51)</f>
        <v>-0.03777959029313674</v>
      </c>
      <c r="E71">
        <f>E16+(11/0.017)*(E17*E50-E32*E51)</f>
        <v>-0.0380346315064149</v>
      </c>
      <c r="F71">
        <f>F16+(11/0.017)*(F17*F50-F32*F51)</f>
        <v>-0.09714808185526172</v>
      </c>
    </row>
    <row r="72" spans="1:6" ht="12.75">
      <c r="A72" t="s">
        <v>76</v>
      </c>
      <c r="B72">
        <f>B17+(12/0.017)*(B18*B50-B33*B51)</f>
        <v>-0.08362124388876634</v>
      </c>
      <c r="C72">
        <f>C17+(12/0.017)*(C18*C50-C33*C51)</f>
        <v>-0.06883549821350049</v>
      </c>
      <c r="D72">
        <f>D17+(12/0.017)*(D18*D50-D33*D51)</f>
        <v>-0.04285754843365633</v>
      </c>
      <c r="E72">
        <f>E17+(12/0.017)*(E18*E50-E33*E51)</f>
        <v>-0.023620147463931047</v>
      </c>
      <c r="F72">
        <f>F17+(12/0.017)*(F18*F50-F33*F51)</f>
        <v>-0.02377957249542445</v>
      </c>
    </row>
    <row r="73" spans="1:6" ht="12.75">
      <c r="A73" t="s">
        <v>77</v>
      </c>
      <c r="B73">
        <f>B18+(13/0.017)*(B19*B50-B34*B51)</f>
        <v>0.019067403197065326</v>
      </c>
      <c r="C73">
        <f>C18+(13/0.017)*(C19*C50-C34*C51)</f>
        <v>0.02460456368376041</v>
      </c>
      <c r="D73">
        <f>D18+(13/0.017)*(D19*D50-D34*D51)</f>
        <v>0.03775529238607333</v>
      </c>
      <c r="E73">
        <f>E18+(13/0.017)*(E19*E50-E34*E51)</f>
        <v>0.04494250991106122</v>
      </c>
      <c r="F73">
        <f>F18+(13/0.017)*(F19*F50-F34*F51)</f>
        <v>-0.005696995841371291</v>
      </c>
    </row>
    <row r="74" spans="1:6" ht="12.75">
      <c r="A74" t="s">
        <v>78</v>
      </c>
      <c r="B74">
        <f>B19+(14/0.017)*(B20*B50-B35*B51)</f>
        <v>-0.20304748632508765</v>
      </c>
      <c r="C74">
        <f>C19+(14/0.017)*(C20*C50-C35*C51)</f>
        <v>-0.18643158416960545</v>
      </c>
      <c r="D74">
        <f>D19+(14/0.017)*(D20*D50-D35*D51)</f>
        <v>-0.20214944226947598</v>
      </c>
      <c r="E74">
        <f>E19+(14/0.017)*(E20*E50-E35*E51)</f>
        <v>-0.20814034257148564</v>
      </c>
      <c r="F74">
        <f>F19+(14/0.017)*(F20*F50-F35*F51)</f>
        <v>-0.16165099938144006</v>
      </c>
    </row>
    <row r="75" spans="1:6" ht="12.75">
      <c r="A75" t="s">
        <v>79</v>
      </c>
      <c r="B75" s="49">
        <f>B20</f>
        <v>-0.007004217</v>
      </c>
      <c r="C75" s="49">
        <f>C20</f>
        <v>0.009664617</v>
      </c>
      <c r="D75" s="49">
        <f>D20</f>
        <v>0.001005259</v>
      </c>
      <c r="E75" s="49">
        <f>E20</f>
        <v>-0.004482994</v>
      </c>
      <c r="F75" s="49">
        <f>F20</f>
        <v>-0.006067111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134.24764943525534</v>
      </c>
      <c r="C82">
        <f>C22+(2/0.017)*(C8*C51+C23*C50)</f>
        <v>69.21154781657872</v>
      </c>
      <c r="D82">
        <f>D22+(2/0.017)*(D8*D51+D23*D50)</f>
        <v>1.6915600240615118</v>
      </c>
      <c r="E82">
        <f>E22+(2/0.017)*(E8*E51+E23*E50)</f>
        <v>-84.75541217184926</v>
      </c>
      <c r="F82">
        <f>F22+(2/0.017)*(F8*F51+F23*F50)</f>
        <v>-117.61047373357644</v>
      </c>
    </row>
    <row r="83" spans="1:6" ht="12.75">
      <c r="A83" t="s">
        <v>82</v>
      </c>
      <c r="B83">
        <f>B23+(3/0.017)*(B9*B51+B24*B50)</f>
        <v>-1.8216815967643907</v>
      </c>
      <c r="C83">
        <f>C23+(3/0.017)*(C9*C51+C24*C50)</f>
        <v>-1.8762398323838458</v>
      </c>
      <c r="D83">
        <f>D23+(3/0.017)*(D9*D51+D24*D50)</f>
        <v>-3.9022169487968776</v>
      </c>
      <c r="E83">
        <f>E23+(3/0.017)*(E9*E51+E24*E50)</f>
        <v>-1.0336519288108186</v>
      </c>
      <c r="F83">
        <f>F23+(3/0.017)*(F9*F51+F24*F50)</f>
        <v>5.7540557018641785</v>
      </c>
    </row>
    <row r="84" spans="1:6" ht="12.75">
      <c r="A84" t="s">
        <v>83</v>
      </c>
      <c r="B84">
        <f>B24+(4/0.017)*(B10*B51+B25*B50)</f>
        <v>-2.410558408464303</v>
      </c>
      <c r="C84">
        <f>C24+(4/0.017)*(C10*C51+C25*C50)</f>
        <v>-0.8718183747700416</v>
      </c>
      <c r="D84">
        <f>D24+(4/0.017)*(D10*D51+D25*D50)</f>
        <v>-2.0139905341371604</v>
      </c>
      <c r="E84">
        <f>E24+(4/0.017)*(E10*E51+E25*E50)</f>
        <v>-2.830767506707299</v>
      </c>
      <c r="F84">
        <f>F24+(4/0.017)*(F10*F51+F25*F50)</f>
        <v>-0.8717195471625822</v>
      </c>
    </row>
    <row r="85" spans="1:6" ht="12.75">
      <c r="A85" t="s">
        <v>84</v>
      </c>
      <c r="B85">
        <f>B25+(5/0.017)*(B11*B51+B26*B50)</f>
        <v>-0.9978684091668946</v>
      </c>
      <c r="C85">
        <f>C25+(5/0.017)*(C11*C51+C26*C50)</f>
        <v>-0.8670057946503382</v>
      </c>
      <c r="D85">
        <f>D25+(5/0.017)*(D11*D51+D26*D50)</f>
        <v>-1.3237217771871745</v>
      </c>
      <c r="E85">
        <f>E25+(5/0.017)*(E11*E51+E26*E50)</f>
        <v>-1.0939117272059466</v>
      </c>
      <c r="F85">
        <f>F25+(5/0.017)*(F11*F51+F26*F50)</f>
        <v>-2.222335650288928</v>
      </c>
    </row>
    <row r="86" spans="1:6" ht="12.75">
      <c r="A86" t="s">
        <v>85</v>
      </c>
      <c r="B86">
        <f>B26+(6/0.017)*(B12*B51+B27*B50)</f>
        <v>1.865454154371225</v>
      </c>
      <c r="C86">
        <f>C26+(6/0.017)*(C12*C51+C27*C50)</f>
        <v>0.6529692999029517</v>
      </c>
      <c r="D86">
        <f>D26+(6/0.017)*(D12*D51+D27*D50)</f>
        <v>1.2860731639978298</v>
      </c>
      <c r="E86">
        <f>E26+(6/0.017)*(E12*E51+E27*E50)</f>
        <v>0.6298161671491016</v>
      </c>
      <c r="F86">
        <f>F26+(6/0.017)*(F12*F51+F27*F50)</f>
        <v>0.7044586178374423</v>
      </c>
    </row>
    <row r="87" spans="1:6" ht="12.75">
      <c r="A87" t="s">
        <v>86</v>
      </c>
      <c r="B87">
        <f>B27+(7/0.017)*(B13*B51+B28*B50)</f>
        <v>-0.3928508043617187</v>
      </c>
      <c r="C87">
        <f>C27+(7/0.017)*(C13*C51+C28*C50)</f>
        <v>0.03838415230014018</v>
      </c>
      <c r="D87">
        <f>D27+(7/0.017)*(D13*D51+D28*D50)</f>
        <v>-0.11409993719218264</v>
      </c>
      <c r="E87">
        <f>E27+(7/0.017)*(E13*E51+E28*E50)</f>
        <v>0.19809503160870146</v>
      </c>
      <c r="F87">
        <f>F27+(7/0.017)*(F13*F51+F28*F50)</f>
        <v>-0.14248705617456833</v>
      </c>
    </row>
    <row r="88" spans="1:6" ht="12.75">
      <c r="A88" t="s">
        <v>87</v>
      </c>
      <c r="B88">
        <f>B28+(8/0.017)*(B14*B51+B29*B50)</f>
        <v>0.09089135021212039</v>
      </c>
      <c r="C88">
        <f>C28+(8/0.017)*(C14*C51+C29*C50)</f>
        <v>0.39524976642239634</v>
      </c>
      <c r="D88">
        <f>D28+(8/0.017)*(D14*D51+D29*D50)</f>
        <v>-0.1371971070796843</v>
      </c>
      <c r="E88">
        <f>E28+(8/0.017)*(E14*E51+E29*E50)</f>
        <v>-0.05990890939805318</v>
      </c>
      <c r="F88">
        <f>F28+(8/0.017)*(F14*F51+F29*F50)</f>
        <v>-0.18549396147607616</v>
      </c>
    </row>
    <row r="89" spans="1:6" ht="12.75">
      <c r="A89" t="s">
        <v>88</v>
      </c>
      <c r="B89">
        <f>B29+(9/0.017)*(B15*B51+B30*B50)</f>
        <v>0.1398413676387865</v>
      </c>
      <c r="C89">
        <f>C29+(9/0.017)*(C15*C51+C30*C50)</f>
        <v>0.04030586037881961</v>
      </c>
      <c r="D89">
        <f>D29+(9/0.017)*(D15*D51+D30*D50)</f>
        <v>0.03872257497744182</v>
      </c>
      <c r="E89">
        <f>E29+(9/0.017)*(E15*E51+E30*E50)</f>
        <v>-0.19907514684517585</v>
      </c>
      <c r="F89">
        <f>F29+(9/0.017)*(F15*F51+F30*F50)</f>
        <v>-0.09017579782462236</v>
      </c>
    </row>
    <row r="90" spans="1:6" ht="12.75">
      <c r="A90" t="s">
        <v>89</v>
      </c>
      <c r="B90">
        <f>B30+(10/0.017)*(B16*B51+B31*B50)</f>
        <v>0.1642737738227126</v>
      </c>
      <c r="C90">
        <f>C30+(10/0.017)*(C16*C51+C31*C50)</f>
        <v>0.21803475911068315</v>
      </c>
      <c r="D90">
        <f>D30+(10/0.017)*(D16*D51+D31*D50)</f>
        <v>0.13381820955142043</v>
      </c>
      <c r="E90">
        <f>E30+(10/0.017)*(E16*E51+E31*E50)</f>
        <v>0.0703687682206903</v>
      </c>
      <c r="F90">
        <f>F30+(10/0.017)*(F16*F51+F31*F50)</f>
        <v>0.23304374314384896</v>
      </c>
    </row>
    <row r="91" spans="1:6" ht="12.75">
      <c r="A91" t="s">
        <v>90</v>
      </c>
      <c r="B91">
        <f>B31+(11/0.017)*(B17*B51+B32*B50)</f>
        <v>-0.027013379247232867</v>
      </c>
      <c r="C91">
        <f>C31+(11/0.017)*(C17*C51+C32*C50)</f>
        <v>-0.02296059608689054</v>
      </c>
      <c r="D91">
        <f>D31+(11/0.017)*(D17*D51+D32*D50)</f>
        <v>-0.028727370265038903</v>
      </c>
      <c r="E91">
        <f>E31+(11/0.017)*(E17*E51+E32*E50)</f>
        <v>-0.05118805069007874</v>
      </c>
      <c r="F91">
        <f>F31+(11/0.017)*(F17*F51+F32*F50)</f>
        <v>-0.058922180409412626</v>
      </c>
    </row>
    <row r="92" spans="1:6" ht="12.75">
      <c r="A92" t="s">
        <v>91</v>
      </c>
      <c r="B92">
        <f>B32+(12/0.017)*(B18*B51+B33*B50)</f>
        <v>0.009159172197215364</v>
      </c>
      <c r="C92">
        <f>C32+(12/0.017)*(C18*C51+C33*C50)</f>
        <v>0.058374222772336386</v>
      </c>
      <c r="D92">
        <f>D32+(12/0.017)*(D18*D51+D33*D50)</f>
        <v>-0.00739493789017831</v>
      </c>
      <c r="E92">
        <f>E32+(12/0.017)*(E18*E51+E33*E50)</f>
        <v>0.019432904943820998</v>
      </c>
      <c r="F92">
        <f>F32+(12/0.017)*(F18*F51+F33*F50)</f>
        <v>-0.016791497303730127</v>
      </c>
    </row>
    <row r="93" spans="1:6" ht="12.75">
      <c r="A93" t="s">
        <v>92</v>
      </c>
      <c r="B93">
        <f>B33+(13/0.017)*(B19*B51+B34*B50)</f>
        <v>0.12904852451573146</v>
      </c>
      <c r="C93">
        <f>C33+(13/0.017)*(C19*C51+C34*C50)</f>
        <v>0.12335619419361232</v>
      </c>
      <c r="D93">
        <f>D33+(13/0.017)*(D19*D51+D34*D50)</f>
        <v>0.11593619476309093</v>
      </c>
      <c r="E93">
        <f>E33+(13/0.017)*(E19*E51+E34*E50)</f>
        <v>0.10874227885770088</v>
      </c>
      <c r="F93">
        <f>F33+(13/0.017)*(F19*F51+F34*F50)</f>
        <v>0.0703280192871786</v>
      </c>
    </row>
    <row r="94" spans="1:6" ht="12.75">
      <c r="A94" t="s">
        <v>93</v>
      </c>
      <c r="B94">
        <f>B34+(14/0.017)*(B20*B51+B35*B50)</f>
        <v>-0.014871059265081487</v>
      </c>
      <c r="C94">
        <f>C34+(14/0.017)*(C20*C51+C35*C50)</f>
        <v>0.004640371457782984</v>
      </c>
      <c r="D94">
        <f>D34+(14/0.017)*(D20*D51+D35*D50)</f>
        <v>0.0014053540750131727</v>
      </c>
      <c r="E94">
        <f>E34+(14/0.017)*(E20*E51+E35*E50)</f>
        <v>0.005299966400379043</v>
      </c>
      <c r="F94">
        <f>F34+(14/0.017)*(F20*F51+F35*F50)</f>
        <v>-0.022801595815396748</v>
      </c>
    </row>
    <row r="95" spans="1:6" ht="12.75">
      <c r="A95" t="s">
        <v>94</v>
      </c>
      <c r="B95" s="49">
        <f>B35</f>
        <v>0.004575311</v>
      </c>
      <c r="C95" s="49">
        <f>C35</f>
        <v>-0.0008446436</v>
      </c>
      <c r="D95" s="49">
        <f>D35</f>
        <v>6.051908E-05</v>
      </c>
      <c r="E95" s="49">
        <f>E35</f>
        <v>-0.009958056</v>
      </c>
      <c r="F95" s="49">
        <f>F35</f>
        <v>0.003129094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4.011286225395544</v>
      </c>
      <c r="C103">
        <f>C63*10000/C62</f>
        <v>3.23818779548597</v>
      </c>
      <c r="D103">
        <f>D63*10000/D62</f>
        <v>3.6531194247099235</v>
      </c>
      <c r="E103">
        <f>E63*10000/E62</f>
        <v>3.253531672513878</v>
      </c>
      <c r="F103">
        <f>F63*10000/F62</f>
        <v>-1.0869811182767966</v>
      </c>
      <c r="G103">
        <f>AVERAGE(C103:E103)</f>
        <v>3.38161296423659</v>
      </c>
      <c r="H103">
        <f>STDEV(C103:E103)</f>
        <v>0.23525661988482355</v>
      </c>
      <c r="I103">
        <f>(B103*B4+C103*C4+D103*D4+E103*E4+F103*F4)/SUM(B4:F4)</f>
        <v>2.8765774837239486</v>
      </c>
      <c r="K103">
        <f>(LN(H103)+LN(H123))/2-LN(K114*K115^3)</f>
        <v>-4.407959980241694</v>
      </c>
    </row>
    <row r="104" spans="1:11" ht="12.75">
      <c r="A104" t="s">
        <v>68</v>
      </c>
      <c r="B104">
        <f>B64*10000/B62</f>
        <v>0.41717454389603553</v>
      </c>
      <c r="C104">
        <f>C64*10000/C62</f>
        <v>0.1624123396008293</v>
      </c>
      <c r="D104">
        <f>D64*10000/D62</f>
        <v>-0.9218332634331188</v>
      </c>
      <c r="E104">
        <f>E64*10000/E62</f>
        <v>-0.6590338347328014</v>
      </c>
      <c r="F104">
        <f>F64*10000/F62</f>
        <v>-0.4074652350651123</v>
      </c>
      <c r="G104">
        <f>AVERAGE(C104:E104)</f>
        <v>-0.47281825285503026</v>
      </c>
      <c r="H104">
        <f>STDEV(C104:E104)</f>
        <v>0.565600843462216</v>
      </c>
      <c r="I104">
        <f>(B104*B4+C104*C4+D104*D4+E104*E4+F104*F4)/SUM(B4:F4)</f>
        <v>-0.3352526326324398</v>
      </c>
      <c r="K104">
        <f>(LN(H104)+LN(H124))/2-LN(K114*K115^4)</f>
        <v>-3.580254365661801</v>
      </c>
    </row>
    <row r="105" spans="1:11" ht="12.75">
      <c r="A105" t="s">
        <v>69</v>
      </c>
      <c r="B105">
        <f>B65*10000/B62</f>
        <v>-1.1008198559085214</v>
      </c>
      <c r="C105">
        <f>C65*10000/C62</f>
        <v>-1.3170297286649748</v>
      </c>
      <c r="D105">
        <f>D65*10000/D62</f>
        <v>-1.5374253550834978</v>
      </c>
      <c r="E105">
        <f>E65*10000/E62</f>
        <v>-1.6486341752570077</v>
      </c>
      <c r="F105">
        <f>F65*10000/F62</f>
        <v>-1.8573269317069558</v>
      </c>
      <c r="G105">
        <f>AVERAGE(C105:E105)</f>
        <v>-1.5010297530018268</v>
      </c>
      <c r="H105">
        <f>STDEV(C105:E105)</f>
        <v>0.1687716123584404</v>
      </c>
      <c r="I105">
        <f>(B105*B4+C105*C4+D105*D4+E105*E4+F105*F4)/SUM(B4:F4)</f>
        <v>-1.4906272125250517</v>
      </c>
      <c r="K105">
        <f>(LN(H105)+LN(H125))/2-LN(K114*K115^5)</f>
        <v>-4.323943398081989</v>
      </c>
    </row>
    <row r="106" spans="1:11" ht="12.75">
      <c r="A106" t="s">
        <v>70</v>
      </c>
      <c r="B106">
        <f>B66*10000/B62</f>
        <v>3.4064123903560977</v>
      </c>
      <c r="C106">
        <f>C66*10000/C62</f>
        <v>1.8859585234827827</v>
      </c>
      <c r="D106">
        <f>D66*10000/D62</f>
        <v>2.6752668829121444</v>
      </c>
      <c r="E106">
        <f>E66*10000/E62</f>
        <v>1.9975167957223776</v>
      </c>
      <c r="F106">
        <f>F66*10000/F62</f>
        <v>14.208460071207721</v>
      </c>
      <c r="G106">
        <f>AVERAGE(C106:E106)</f>
        <v>2.1862474007057684</v>
      </c>
      <c r="H106">
        <f>STDEV(C106:E106)</f>
        <v>0.42716080404142287</v>
      </c>
      <c r="I106">
        <f>(B106*B4+C106*C4+D106*D4+E106*E4+F106*F4)/SUM(B4:F4)</f>
        <v>3.966883368395624</v>
      </c>
      <c r="K106">
        <f>(LN(H106)+LN(H126))/2-LN(K114*K115^6)</f>
        <v>-3.023817156329256</v>
      </c>
    </row>
    <row r="107" spans="1:11" ht="12.75">
      <c r="A107" t="s">
        <v>71</v>
      </c>
      <c r="B107">
        <f>B67*10000/B62</f>
        <v>-0.1558226763727316</v>
      </c>
      <c r="C107">
        <f>C67*10000/C62</f>
        <v>-0.22646209809669132</v>
      </c>
      <c r="D107">
        <f>D67*10000/D62</f>
        <v>-0.19704442941307224</v>
      </c>
      <c r="E107">
        <f>E67*10000/E62</f>
        <v>0.07569936015418548</v>
      </c>
      <c r="F107">
        <f>F67*10000/F62</f>
        <v>-0.1770623242331434</v>
      </c>
      <c r="G107">
        <f>AVERAGE(C107:E107)</f>
        <v>-0.11593572245185936</v>
      </c>
      <c r="H107">
        <f>STDEV(C107:E107)</f>
        <v>0.16661138458029817</v>
      </c>
      <c r="I107">
        <f>(B107*B4+C107*C4+D107*D4+E107*E4+F107*F4)/SUM(B4:F4)</f>
        <v>-0.1298656895271948</v>
      </c>
      <c r="K107">
        <f>(LN(H107)+LN(H127))/2-LN(K114*K115^7)</f>
        <v>-3.3379377537671644</v>
      </c>
    </row>
    <row r="108" spans="1:9" ht="12.75">
      <c r="A108" t="s">
        <v>72</v>
      </c>
      <c r="B108">
        <f>B68*10000/B62</f>
        <v>0.2856527633459226</v>
      </c>
      <c r="C108">
        <f>C68*10000/C62</f>
        <v>-0.03766357886475277</v>
      </c>
      <c r="D108">
        <f>D68*10000/D62</f>
        <v>-0.15942888182640116</v>
      </c>
      <c r="E108">
        <f>E68*10000/E62</f>
        <v>-0.13214455694440488</v>
      </c>
      <c r="F108">
        <f>F68*10000/F62</f>
        <v>-0.11732392272313774</v>
      </c>
      <c r="G108">
        <f>AVERAGE(C108:E108)</f>
        <v>-0.10974567254518626</v>
      </c>
      <c r="H108">
        <f>STDEV(C108:E108)</f>
        <v>0.06389819847290434</v>
      </c>
      <c r="I108">
        <f>(B108*B4+C108*C4+D108*D4+E108*E4+F108*F4)/SUM(B4:F4)</f>
        <v>-0.053514017032928816</v>
      </c>
    </row>
    <row r="109" spans="1:9" ht="12.75">
      <c r="A109" t="s">
        <v>73</v>
      </c>
      <c r="B109">
        <f>B69*10000/B62</f>
        <v>-0.06690924922714826</v>
      </c>
      <c r="C109">
        <f>C69*10000/C62</f>
        <v>-0.11142286935918312</v>
      </c>
      <c r="D109">
        <f>D69*10000/D62</f>
        <v>-0.06121283163112049</v>
      </c>
      <c r="E109">
        <f>E69*10000/E62</f>
        <v>0.06948755013596722</v>
      </c>
      <c r="F109">
        <f>F69*10000/F62</f>
        <v>0.08621522099401695</v>
      </c>
      <c r="G109">
        <f>AVERAGE(C109:E109)</f>
        <v>-0.034382716951445465</v>
      </c>
      <c r="H109">
        <f>STDEV(C109:E109)</f>
        <v>0.09339184258151889</v>
      </c>
      <c r="I109">
        <f>(B109*B4+C109*C4+D109*D4+E109*E4+F109*F4)/SUM(B4:F4)</f>
        <v>-0.023001618325383846</v>
      </c>
    </row>
    <row r="110" spans="1:11" ht="12.75">
      <c r="A110" t="s">
        <v>74</v>
      </c>
      <c r="B110">
        <f>B70*10000/B62</f>
        <v>-0.3663811789018639</v>
      </c>
      <c r="C110">
        <f>C70*10000/C62</f>
        <v>-0.1373876922294771</v>
      </c>
      <c r="D110">
        <f>D70*10000/D62</f>
        <v>-0.026048959472881508</v>
      </c>
      <c r="E110">
        <f>E70*10000/E62</f>
        <v>-0.10590787985612242</v>
      </c>
      <c r="F110">
        <f>F70*10000/F62</f>
        <v>-0.36644724573393095</v>
      </c>
      <c r="G110">
        <f>AVERAGE(C110:E110)</f>
        <v>-0.08978151051949368</v>
      </c>
      <c r="H110">
        <f>STDEV(C110:E110)</f>
        <v>0.05739445264088832</v>
      </c>
      <c r="I110">
        <f>(B110*B4+C110*C4+D110*D4+E110*E4+F110*F4)/SUM(B4:F4)</f>
        <v>-0.1667379044120555</v>
      </c>
      <c r="K110">
        <f>EXP(AVERAGE(K103:K107))</f>
        <v>0.02387836331232578</v>
      </c>
    </row>
    <row r="111" spans="1:9" ht="12.75">
      <c r="A111" t="s">
        <v>75</v>
      </c>
      <c r="B111">
        <f>B71*10000/B62</f>
        <v>-0.020015257597649678</v>
      </c>
      <c r="C111">
        <f>C71*10000/C62</f>
        <v>-0.00016960927082937413</v>
      </c>
      <c r="D111">
        <f>D71*10000/D62</f>
        <v>-0.037779721196323585</v>
      </c>
      <c r="E111">
        <f>E71*10000/E62</f>
        <v>-0.03803450298311221</v>
      </c>
      <c r="F111">
        <f>F71*10000/F62</f>
        <v>-0.09714791185474844</v>
      </c>
      <c r="G111">
        <f>AVERAGE(C111:E111)</f>
        <v>-0.02532794448342172</v>
      </c>
      <c r="H111">
        <f>STDEV(C111:E111)</f>
        <v>0.021788129828913566</v>
      </c>
      <c r="I111">
        <f>(B111*B4+C111*C4+D111*D4+E111*E4+F111*F4)/SUM(B4:F4)</f>
        <v>-0.03414095268298375</v>
      </c>
    </row>
    <row r="112" spans="1:9" ht="12.75">
      <c r="A112" t="s">
        <v>76</v>
      </c>
      <c r="B112">
        <f>B72*10000/B62</f>
        <v>-0.0836209798823663</v>
      </c>
      <c r="C112">
        <f>C72*10000/C62</f>
        <v>-0.06883565777042143</v>
      </c>
      <c r="D112">
        <f>D72*10000/D62</f>
        <v>-0.04285769693155233</v>
      </c>
      <c r="E112">
        <f>E72*10000/E62</f>
        <v>-0.023620067648793056</v>
      </c>
      <c r="F112">
        <f>F72*10000/F62</f>
        <v>-0.023779530883284997</v>
      </c>
      <c r="G112">
        <f>AVERAGE(C112:E112)</f>
        <v>-0.045104474116922276</v>
      </c>
      <c r="H112">
        <f>STDEV(C112:E112)</f>
        <v>0.022691372882712453</v>
      </c>
      <c r="I112">
        <f>(B112*B4+C112*C4+D112*D4+E112*E4+F112*F4)/SUM(B4:F4)</f>
        <v>-0.04783544727834893</v>
      </c>
    </row>
    <row r="113" spans="1:9" ht="12.75">
      <c r="A113" t="s">
        <v>77</v>
      </c>
      <c r="B113">
        <f>B73*10000/B62</f>
        <v>0.019067342998050796</v>
      </c>
      <c r="C113">
        <f>C73*10000/C62</f>
        <v>0.02460462071579365</v>
      </c>
      <c r="D113">
        <f>D73*10000/D62</f>
        <v>0.037755423205069916</v>
      </c>
      <c r="E113">
        <f>E73*10000/E62</f>
        <v>0.04494235804525954</v>
      </c>
      <c r="F113">
        <f>F73*10000/F62</f>
        <v>-0.005696985872134651</v>
      </c>
      <c r="G113">
        <f>AVERAGE(C113:E113)</f>
        <v>0.03576746732204104</v>
      </c>
      <c r="H113">
        <f>STDEV(C113:E113)</f>
        <v>0.010313576797854307</v>
      </c>
      <c r="I113">
        <f>(B113*B4+C113*C4+D113*D4+E113*E4+F113*F4)/SUM(B4:F4)</f>
        <v>0.027817612078735624</v>
      </c>
    </row>
    <row r="114" spans="1:11" ht="12.75">
      <c r="A114" t="s">
        <v>78</v>
      </c>
      <c r="B114">
        <f>B74*10000/B62</f>
        <v>-0.20304684526985567</v>
      </c>
      <c r="C114">
        <f>C74*10000/C62</f>
        <v>-0.1864320163078235</v>
      </c>
      <c r="D114">
        <f>D74*10000/D62</f>
        <v>-0.20215014270074078</v>
      </c>
      <c r="E114">
        <f>E74*10000/E62</f>
        <v>-0.20813963924183077</v>
      </c>
      <c r="F114">
        <f>F74*10000/F62</f>
        <v>-0.1616507165065511</v>
      </c>
      <c r="G114">
        <f>AVERAGE(C114:E114)</f>
        <v>-0.198907266083465</v>
      </c>
      <c r="H114">
        <f>STDEV(C114:E114)</f>
        <v>0.011211262637518048</v>
      </c>
      <c r="I114">
        <f>(B114*B4+C114*C4+D114*D4+E114*E4+F114*F4)/SUM(B4:F4)</f>
        <v>-0.19453583613501746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-0.007004194886503128</v>
      </c>
      <c r="C115">
        <f>C75*10000/C62</f>
        <v>0.009664639402053745</v>
      </c>
      <c r="D115">
        <f>D75*10000/D62</f>
        <v>0.001005262483140121</v>
      </c>
      <c r="E115">
        <f>E75*10000/E62</f>
        <v>-0.004482978851458473</v>
      </c>
      <c r="F115">
        <f>F75*10000/F62</f>
        <v>-0.006067100383094711</v>
      </c>
      <c r="G115">
        <f>AVERAGE(C115:E115)</f>
        <v>0.002062307677911798</v>
      </c>
      <c r="H115">
        <f>STDEV(C115:E115)</f>
        <v>0.007132796363952951</v>
      </c>
      <c r="I115">
        <f>(B115*B4+C115*C4+D115*D4+E115*E4+F115*F4)/SUM(B4:F4)</f>
        <v>-0.0003348870016762727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134.2472255927365</v>
      </c>
      <c r="C122">
        <f>C82*10000/C62</f>
        <v>69.21170824516207</v>
      </c>
      <c r="D122">
        <f>D82*10000/D62</f>
        <v>1.6915658851784847</v>
      </c>
      <c r="E122">
        <f>E82*10000/E62</f>
        <v>-84.75512577376777</v>
      </c>
      <c r="F122">
        <f>F82*10000/F62</f>
        <v>-117.61026792569511</v>
      </c>
      <c r="G122">
        <f>AVERAGE(C122:E122)</f>
        <v>-4.617283881142403</v>
      </c>
      <c r="H122">
        <f>STDEV(C122:E122)</f>
        <v>77.17705412545673</v>
      </c>
      <c r="I122">
        <f>(B122*B4+C122*C4+D122*D4+E122*E4+F122*F4)/SUM(B4:F4)</f>
        <v>0.41105422468665825</v>
      </c>
    </row>
    <row r="123" spans="1:9" ht="12.75">
      <c r="A123" t="s">
        <v>82</v>
      </c>
      <c r="B123">
        <f>B83*10000/B62</f>
        <v>-1.821675845407702</v>
      </c>
      <c r="C123">
        <f>C83*10000/C62</f>
        <v>-1.8762441814051845</v>
      </c>
      <c r="D123">
        <f>D83*10000/D62</f>
        <v>-3.9022304696590786</v>
      </c>
      <c r="E123">
        <f>E83*10000/E62</f>
        <v>-1.0336484359845584</v>
      </c>
      <c r="F123">
        <f>F83*10000/F62</f>
        <v>5.754045632777851</v>
      </c>
      <c r="G123">
        <f>AVERAGE(C123:E123)</f>
        <v>-2.2707076956829404</v>
      </c>
      <c r="H123">
        <f>STDEV(C123:E123)</f>
        <v>1.4744123639783857</v>
      </c>
      <c r="I123">
        <f>(B123*B4+C123*C4+D123*D4+E123*E4+F123*F4)/SUM(B4:F4)</f>
        <v>-1.1350468997066956</v>
      </c>
    </row>
    <row r="124" spans="1:9" ht="12.75">
      <c r="A124" t="s">
        <v>83</v>
      </c>
      <c r="B124">
        <f>B84*10000/B62</f>
        <v>-2.410550797923992</v>
      </c>
      <c r="C124">
        <f>C84*10000/C62</f>
        <v>-0.8718203955973635</v>
      </c>
      <c r="D124">
        <f>D84*10000/D62</f>
        <v>-2.013997512449449</v>
      </c>
      <c r="E124">
        <f>E84*10000/E62</f>
        <v>-2.8307579412251394</v>
      </c>
      <c r="F124">
        <f>F84*10000/F62</f>
        <v>-0.8717180217308124</v>
      </c>
      <c r="G124">
        <f>AVERAGE(C124:E124)</f>
        <v>-1.9055252830906504</v>
      </c>
      <c r="H124">
        <f>STDEV(C124:E124)</f>
        <v>0.9839632845406863</v>
      </c>
      <c r="I124">
        <f>(B124*B4+C124*C4+D124*D4+E124*E4+F124*F4)/SUM(B4:F4)</f>
        <v>-1.8407095988924713</v>
      </c>
    </row>
    <row r="125" spans="1:9" ht="12.75">
      <c r="A125" t="s">
        <v>84</v>
      </c>
      <c r="B125">
        <f>B85*10000/B62</f>
        <v>-0.9978652587276742</v>
      </c>
      <c r="C125">
        <f>C85*10000/C62</f>
        <v>-0.8670078043223624</v>
      </c>
      <c r="D125">
        <f>D85*10000/D62</f>
        <v>-1.3237263637747416</v>
      </c>
      <c r="E125">
        <f>E85*10000/E62</f>
        <v>-1.0939080307550422</v>
      </c>
      <c r="F125">
        <f>F85*10000/F62</f>
        <v>-2.2223317613989573</v>
      </c>
      <c r="G125">
        <f>AVERAGE(C125:E125)</f>
        <v>-1.0948807329507153</v>
      </c>
      <c r="H125">
        <f>STDEV(C125:E125)</f>
        <v>0.22836083343961439</v>
      </c>
      <c r="I125">
        <f>(B125*B4+C125*C4+D125*D4+E125*E4+F125*F4)/SUM(B4:F4)</f>
        <v>-1.23125880952871</v>
      </c>
    </row>
    <row r="126" spans="1:9" ht="12.75">
      <c r="A126" t="s">
        <v>85</v>
      </c>
      <c r="B126">
        <f>B86*10000/B62</f>
        <v>1.8654482648171737</v>
      </c>
      <c r="C126">
        <f>C86*10000/C62</f>
        <v>0.6529708134500846</v>
      </c>
      <c r="D126">
        <f>D86*10000/D62</f>
        <v>1.286077620136035</v>
      </c>
      <c r="E126">
        <f>E86*10000/E62</f>
        <v>0.6298140389293533</v>
      </c>
      <c r="F126">
        <f>F86*10000/F62</f>
        <v>0.7044573850974404</v>
      </c>
      <c r="G126">
        <f>AVERAGE(C126:E126)</f>
        <v>0.8562874908384909</v>
      </c>
      <c r="H126">
        <f>STDEV(C126:E126)</f>
        <v>0.37238921236087225</v>
      </c>
      <c r="I126">
        <f>(B126*B4+C126*C4+D126*D4+E126*E4+F126*F4)/SUM(B4:F4)</f>
        <v>0.9821290076395495</v>
      </c>
    </row>
    <row r="127" spans="1:9" ht="12.75">
      <c r="A127" t="s">
        <v>86</v>
      </c>
      <c r="B127">
        <f>B87*10000/B62</f>
        <v>-0.3928495640653325</v>
      </c>
      <c r="C127">
        <f>C87*10000/C62</f>
        <v>0.03838424127250637</v>
      </c>
      <c r="D127">
        <f>D87*10000/D62</f>
        <v>-0.11410033253912212</v>
      </c>
      <c r="E127">
        <f>E87*10000/E62</f>
        <v>0.19809436222328344</v>
      </c>
      <c r="F127">
        <f>F87*10000/F62</f>
        <v>-0.1424868068348776</v>
      </c>
      <c r="G127">
        <f>AVERAGE(C127:E127)</f>
        <v>0.0407927569855559</v>
      </c>
      <c r="H127">
        <f>STDEV(C127:E127)</f>
        <v>0.15611128264927843</v>
      </c>
      <c r="I127">
        <f>(B127*B4+C127*C4+D127*D4+E127*E4+F127*F4)/SUM(B4:F4)</f>
        <v>-0.04643958498739834</v>
      </c>
    </row>
    <row r="128" spans="1:9" ht="12.75">
      <c r="A128" t="s">
        <v>87</v>
      </c>
      <c r="B128">
        <f>B88*10000/B62</f>
        <v>0.09089106325276596</v>
      </c>
      <c r="C128">
        <f>C88*10000/C62</f>
        <v>0.39525068258974266</v>
      </c>
      <c r="D128">
        <f>D88*10000/D62</f>
        <v>-0.13719758245642616</v>
      </c>
      <c r="E128">
        <f>E88*10000/E62</f>
        <v>-0.059908706959102366</v>
      </c>
      <c r="F128">
        <f>F88*10000/F62</f>
        <v>-0.18549363687812162</v>
      </c>
      <c r="G128">
        <f>AVERAGE(C128:E128)</f>
        <v>0.06604813105807138</v>
      </c>
      <c r="H128">
        <f>STDEV(C128:E128)</f>
        <v>0.2877049400342862</v>
      </c>
      <c r="I128">
        <f>(B128*B4+C128*C4+D128*D4+E128*E4+F128*F4)/SUM(B4:F4)</f>
        <v>0.03608428376212168</v>
      </c>
    </row>
    <row r="129" spans="1:9" ht="12.75">
      <c r="A129" t="s">
        <v>88</v>
      </c>
      <c r="B129">
        <f>B89*10000/B62</f>
        <v>0.13984092613595386</v>
      </c>
      <c r="C129">
        <f>C89*10000/C62</f>
        <v>0.040305953805600044</v>
      </c>
      <c r="D129">
        <f>D89*10000/D62</f>
        <v>0.03872270914799338</v>
      </c>
      <c r="E129">
        <f>E89*10000/E62</f>
        <v>-0.1990744741478381</v>
      </c>
      <c r="F129">
        <f>F89*10000/F62</f>
        <v>-0.09017564002498678</v>
      </c>
      <c r="G129">
        <f>AVERAGE(C129:E129)</f>
        <v>-0.04001527039808156</v>
      </c>
      <c r="H129">
        <f>STDEV(C129:E129)</f>
        <v>0.13775158579501504</v>
      </c>
      <c r="I129">
        <f>(B129*B4+C129*C4+D129*D4+E129*E4+F129*F4)/SUM(B4:F4)</f>
        <v>-0.02066941621249111</v>
      </c>
    </row>
    <row r="130" spans="1:9" ht="12.75">
      <c r="A130" t="s">
        <v>89</v>
      </c>
      <c r="B130">
        <f>B90*10000/B62</f>
        <v>0.16427325518264427</v>
      </c>
      <c r="C130">
        <f>C90*10000/C62</f>
        <v>0.21803526450333266</v>
      </c>
      <c r="D130">
        <f>D90*10000/D62</f>
        <v>0.13381867322055904</v>
      </c>
      <c r="E130">
        <f>E90*10000/E62</f>
        <v>0.07036853043669872</v>
      </c>
      <c r="F130">
        <f>F90*10000/F62</f>
        <v>0.23304333533800048</v>
      </c>
      <c r="G130">
        <f>AVERAGE(C130:E130)</f>
        <v>0.1407408227201968</v>
      </c>
      <c r="H130">
        <f>STDEV(C130:E130)</f>
        <v>0.07407633362112354</v>
      </c>
      <c r="I130">
        <f>(B130*B4+C130*C4+D130*D4+E130*E4+F130*F4)/SUM(B4:F4)</f>
        <v>0.15646256270177314</v>
      </c>
    </row>
    <row r="131" spans="1:9" ht="12.75">
      <c r="A131" t="s">
        <v>90</v>
      </c>
      <c r="B131">
        <f>B91*10000/B62</f>
        <v>-0.027013293961428972</v>
      </c>
      <c r="C131">
        <f>C91*10000/C62</f>
        <v>-0.022960649308296784</v>
      </c>
      <c r="D131">
        <f>D91*10000/D62</f>
        <v>-0.028727469803024572</v>
      </c>
      <c r="E131">
        <f>E91*10000/E62</f>
        <v>-0.051187877719891514</v>
      </c>
      <c r="F131">
        <f>F91*10000/F62</f>
        <v>-0.058922077300831155</v>
      </c>
      <c r="G131">
        <f>AVERAGE(C131:E131)</f>
        <v>-0.03429199894373763</v>
      </c>
      <c r="H131">
        <f>STDEV(C131:E131)</f>
        <v>0.014913654628174426</v>
      </c>
      <c r="I131">
        <f>(B131*B4+C131*C4+D131*D4+E131*E4+F131*F4)/SUM(B4:F4)</f>
        <v>-0.03652436108855378</v>
      </c>
    </row>
    <row r="132" spans="1:9" ht="12.75">
      <c r="A132" t="s">
        <v>91</v>
      </c>
      <c r="B132">
        <f>B92*10000/B62</f>
        <v>0.009159143280160719</v>
      </c>
      <c r="C132">
        <f>C92*10000/C62</f>
        <v>0.05837435808059287</v>
      </c>
      <c r="D132">
        <f>D92*10000/D62</f>
        <v>-0.007394963513032577</v>
      </c>
      <c r="E132">
        <f>E92*10000/E62</f>
        <v>0.01943283927784698</v>
      </c>
      <c r="F132">
        <f>F92*10000/F62</f>
        <v>-0.01679146792010149</v>
      </c>
      <c r="G132">
        <f>AVERAGE(C132:E132)</f>
        <v>0.023470744615135753</v>
      </c>
      <c r="H132">
        <f>STDEV(C132:E132)</f>
        <v>0.033070068420795726</v>
      </c>
      <c r="I132">
        <f>(B132*B4+C132*C4+D132*D4+E132*E4+F132*F4)/SUM(B4:F4)</f>
        <v>0.016027082890547422</v>
      </c>
    </row>
    <row r="133" spans="1:9" ht="12.75">
      <c r="A133" t="s">
        <v>92</v>
      </c>
      <c r="B133">
        <f>B93*10000/B62</f>
        <v>0.12904811708772868</v>
      </c>
      <c r="C133">
        <f>C93*10000/C62</f>
        <v>0.12335648012652535</v>
      </c>
      <c r="D133">
        <f>D93*10000/D62</f>
        <v>0.11593659647251253</v>
      </c>
      <c r="E133">
        <f>E93*10000/E62</f>
        <v>0.10874191140529586</v>
      </c>
      <c r="F133">
        <f>F93*10000/F62</f>
        <v>0.07032789621939232</v>
      </c>
      <c r="G133">
        <f>AVERAGE(C133:E133)</f>
        <v>0.11601166266811125</v>
      </c>
      <c r="H133">
        <f>STDEV(C133:E133)</f>
        <v>0.0073075735321088044</v>
      </c>
      <c r="I133">
        <f>(B133*B4+C133*C4+D133*D4+E133*E4+F133*F4)/SUM(B4:F4)</f>
        <v>0.1118039040671966</v>
      </c>
    </row>
    <row r="134" spans="1:9" ht="12.75">
      <c r="A134" t="s">
        <v>93</v>
      </c>
      <c r="B134">
        <f>B94*10000/B62</f>
        <v>-0.014871012314633987</v>
      </c>
      <c r="C134">
        <f>C94*10000/C62</f>
        <v>0.004640382213910288</v>
      </c>
      <c r="D134">
        <f>D94*10000/D62</f>
        <v>0.0014053589444499674</v>
      </c>
      <c r="E134">
        <f>E94*10000/E62</f>
        <v>0.005299948491195782</v>
      </c>
      <c r="F134">
        <f>F94*10000/F62</f>
        <v>-0.02280155591462961</v>
      </c>
      <c r="G134">
        <f>AVERAGE(C134:E134)</f>
        <v>0.0037818965498520123</v>
      </c>
      <c r="H134">
        <f>STDEV(C134:E134)</f>
        <v>0.002084395634458734</v>
      </c>
      <c r="I134">
        <f>(B134*B4+C134*C4+D134*D4+E134*E4+F134*F4)/SUM(B4:F4)</f>
        <v>-0.002465261656258742</v>
      </c>
    </row>
    <row r="135" spans="1:9" ht="12.75">
      <c r="A135" t="s">
        <v>94</v>
      </c>
      <c r="B135">
        <f>B95*10000/B62</f>
        <v>0.004575296554969887</v>
      </c>
      <c r="C135">
        <f>C95*10000/C62</f>
        <v>-0.0008446455578376798</v>
      </c>
      <c r="D135">
        <f>D95*10000/D62</f>
        <v>6.05192896936567E-05</v>
      </c>
      <c r="E135">
        <f>E95*10000/E62</f>
        <v>-0.009958022350607465</v>
      </c>
      <c r="F135">
        <f>F95*10000/F62</f>
        <v>0.0031290885243634675</v>
      </c>
      <c r="G135">
        <f>AVERAGE(C135:E135)</f>
        <v>-0.0035807162062504957</v>
      </c>
      <c r="H135">
        <f>STDEV(C135:E135)</f>
        <v>0.005541421847724776</v>
      </c>
      <c r="I135">
        <f>(B135*B4+C135*C4+D135*D4+E135*E4+F135*F4)/SUM(B4:F4)</f>
        <v>-0.0015047370759264775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2005-04-14T10:35:55Z</cp:lastPrinted>
  <dcterms:created xsi:type="dcterms:W3CDTF">2005-04-14T10:35:55Z</dcterms:created>
  <dcterms:modified xsi:type="dcterms:W3CDTF">2005-04-14T14:52:24Z</dcterms:modified>
  <cp:category/>
  <cp:version/>
  <cp:contentType/>
  <cp:contentStatus/>
</cp:coreProperties>
</file>