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<sst xmlns="http://schemas.openxmlformats.org/spreadsheetml/2006/main" count="204" uniqueCount="98">
  <si>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14/04/2005       14:24:43</t>
  </si>
  <si>
    <t>LISSNER</t>
  </si>
  <si>
    <t>HCMQAP548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</si>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</sst>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7007043"/>
        <c:axId val="20410204"/>
      </c:lineChart>
      <c:catAx>
        <c:axId val="47007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070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-0.003752</v>
      </c>
      <c r="D4" s="12">
        <v>-0.003749</v>
      </c>
      <c r="E4" s="12">
        <v>-0.003752</v>
      </c>
      <c r="F4" s="24">
        <v>-0.002078</v>
      </c>
      <c r="G4" s="34">
        <v>-0.011691</v>
      </c>
    </row>
    <row r="5" spans="1:7" ht="12.75" thickBot="1">
      <c r="A5" s="44" t="s">
        <v>13</v>
      </c>
      <c r="B5" s="45">
        <v>7.436177</v>
      </c>
      <c r="C5" s="46">
        <v>3.223696</v>
      </c>
      <c r="D5" s="46">
        <v>-1.367484</v>
      </c>
      <c r="E5" s="46">
        <v>-3.498138</v>
      </c>
      <c r="F5" s="47">
        <v>-4.962045</v>
      </c>
      <c r="G5" s="48">
        <v>9.708444</v>
      </c>
    </row>
    <row r="6" spans="1:7" ht="12.75" thickTop="1">
      <c r="A6" s="6" t="s">
        <v>14</v>
      </c>
      <c r="B6" s="39">
        <v>-11.14826</v>
      </c>
      <c r="C6" s="40">
        <v>-62.48931</v>
      </c>
      <c r="D6" s="40">
        <v>51.58791</v>
      </c>
      <c r="E6" s="40">
        <v>35.58164</v>
      </c>
      <c r="F6" s="41">
        <v>-32.4762</v>
      </c>
      <c r="G6" s="42">
        <v>-0.0113835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0.3705171</v>
      </c>
      <c r="C8" s="50">
        <v>5.038068</v>
      </c>
      <c r="D8" s="50">
        <v>1.524957</v>
      </c>
      <c r="E8" s="50">
        <v>3.754193</v>
      </c>
      <c r="F8" s="51">
        <v>-1.067964</v>
      </c>
      <c r="G8" s="35">
        <v>2.394306</v>
      </c>
    </row>
    <row r="9" spans="1:7" ht="12">
      <c r="A9" s="20" t="s">
        <v>17</v>
      </c>
      <c r="B9" s="29">
        <v>1.1534</v>
      </c>
      <c r="C9" s="13">
        <v>0.5047529</v>
      </c>
      <c r="D9" s="13">
        <v>0.3536215</v>
      </c>
      <c r="E9" s="13">
        <v>0.4715559</v>
      </c>
      <c r="F9" s="25">
        <v>-0.9600743</v>
      </c>
      <c r="G9" s="35">
        <v>0.3592368</v>
      </c>
    </row>
    <row r="10" spans="1:7" ht="12">
      <c r="A10" s="20" t="s">
        <v>18</v>
      </c>
      <c r="B10" s="29">
        <v>-0.503642</v>
      </c>
      <c r="C10" s="13">
        <v>-1.940333</v>
      </c>
      <c r="D10" s="13">
        <v>-0.763102</v>
      </c>
      <c r="E10" s="13">
        <v>-1.213836</v>
      </c>
      <c r="F10" s="25">
        <v>-1.925149</v>
      </c>
      <c r="G10" s="35">
        <v>-1.272088</v>
      </c>
    </row>
    <row r="11" spans="1:7" ht="12">
      <c r="A11" s="21" t="s">
        <v>19</v>
      </c>
      <c r="B11" s="31">
        <v>3.653245</v>
      </c>
      <c r="C11" s="15">
        <v>1.961256</v>
      </c>
      <c r="D11" s="15">
        <v>2.284856</v>
      </c>
      <c r="E11" s="15">
        <v>1.546951</v>
      </c>
      <c r="F11" s="27">
        <v>15.15404</v>
      </c>
      <c r="G11" s="37">
        <v>3.942566</v>
      </c>
    </row>
    <row r="12" spans="1:7" ht="12">
      <c r="A12" s="20" t="s">
        <v>20</v>
      </c>
      <c r="B12" s="29">
        <v>-0.2199799</v>
      </c>
      <c r="C12" s="13">
        <v>0.3219376</v>
      </c>
      <c r="D12" s="13">
        <v>0.2857736</v>
      </c>
      <c r="E12" s="13">
        <v>-0.1826345</v>
      </c>
      <c r="F12" s="25">
        <v>-0.03835702</v>
      </c>
      <c r="G12" s="35">
        <v>0.06528078</v>
      </c>
    </row>
    <row r="13" spans="1:7" ht="12">
      <c r="A13" s="20" t="s">
        <v>21</v>
      </c>
      <c r="B13" s="29">
        <v>0.02419773</v>
      </c>
      <c r="C13" s="13">
        <v>0.1712806</v>
      </c>
      <c r="D13" s="13">
        <v>0.07940439</v>
      </c>
      <c r="E13" s="13">
        <v>0.1538518</v>
      </c>
      <c r="F13" s="25">
        <v>-0.05019655</v>
      </c>
      <c r="G13" s="35">
        <v>0.09422241</v>
      </c>
    </row>
    <row r="14" spans="1:7" ht="12">
      <c r="A14" s="20" t="s">
        <v>22</v>
      </c>
      <c r="B14" s="29">
        <v>-0.06811918</v>
      </c>
      <c r="C14" s="13">
        <v>-0.07882362</v>
      </c>
      <c r="D14" s="13">
        <v>-0.1437409</v>
      </c>
      <c r="E14" s="13">
        <v>0.04496454</v>
      </c>
      <c r="F14" s="25">
        <v>0.1817437</v>
      </c>
      <c r="G14" s="35">
        <v>-0.02835901</v>
      </c>
    </row>
    <row r="15" spans="1:7" ht="12">
      <c r="A15" s="21" t="s">
        <v>23</v>
      </c>
      <c r="B15" s="31">
        <v>-0.3155182</v>
      </c>
      <c r="C15" s="15">
        <v>-0.2159036</v>
      </c>
      <c r="D15" s="15">
        <v>-0.1418235</v>
      </c>
      <c r="E15" s="15">
        <v>-0.1168137</v>
      </c>
      <c r="F15" s="27">
        <v>-0.3390624</v>
      </c>
      <c r="G15" s="37">
        <v>-0.2050662</v>
      </c>
    </row>
    <row r="16" spans="1:7" ht="12">
      <c r="A16" s="20" t="s">
        <v>24</v>
      </c>
      <c r="B16" s="29">
        <v>-0.03031405</v>
      </c>
      <c r="C16" s="13">
        <v>-0.003145579</v>
      </c>
      <c r="D16" s="13">
        <v>0.006937583</v>
      </c>
      <c r="E16" s="13">
        <v>-0.0182517</v>
      </c>
      <c r="F16" s="25">
        <v>-0.08530682</v>
      </c>
      <c r="G16" s="35">
        <v>-0.01923979</v>
      </c>
    </row>
    <row r="17" spans="1:7" ht="12">
      <c r="A17" s="20" t="s">
        <v>25</v>
      </c>
      <c r="B17" s="29">
        <v>-0.04364914</v>
      </c>
      <c r="C17" s="13">
        <v>-0.04824292</v>
      </c>
      <c r="D17" s="13">
        <v>-0.04388917</v>
      </c>
      <c r="E17" s="13">
        <v>-0.05216416</v>
      </c>
      <c r="F17" s="25">
        <v>-0.05244693</v>
      </c>
      <c r="G17" s="35">
        <v>-0.04801783</v>
      </c>
    </row>
    <row r="18" spans="1:7" ht="12">
      <c r="A18" s="20" t="s">
        <v>26</v>
      </c>
      <c r="B18" s="29">
        <v>0.03819353</v>
      </c>
      <c r="C18" s="13">
        <v>0.04883687</v>
      </c>
      <c r="D18" s="13">
        <v>0.01509141</v>
      </c>
      <c r="E18" s="13">
        <v>0.03858176</v>
      </c>
      <c r="F18" s="25">
        <v>0.02927491</v>
      </c>
      <c r="G18" s="35">
        <v>0.03413189</v>
      </c>
    </row>
    <row r="19" spans="1:7" ht="12">
      <c r="A19" s="21" t="s">
        <v>27</v>
      </c>
      <c r="B19" s="31">
        <v>-0.20955</v>
      </c>
      <c r="C19" s="15">
        <v>-0.1820573</v>
      </c>
      <c r="D19" s="15">
        <v>-0.1839769</v>
      </c>
      <c r="E19" s="15">
        <v>-0.1872439</v>
      </c>
      <c r="F19" s="27">
        <v>-0.151397</v>
      </c>
      <c r="G19" s="37">
        <v>-0.1836694</v>
      </c>
    </row>
    <row r="20" spans="1:7" ht="12.75" thickBot="1">
      <c r="A20" s="44" t="s">
        <v>28</v>
      </c>
      <c r="B20" s="45">
        <v>0.002439283</v>
      </c>
      <c r="C20" s="46">
        <v>0.002935534</v>
      </c>
      <c r="D20" s="46">
        <v>0.006195297</v>
      </c>
      <c r="E20" s="46">
        <v>0.006220379</v>
      </c>
      <c r="F20" s="47">
        <v>0.007976883</v>
      </c>
      <c r="G20" s="48">
        <v>0.00511074</v>
      </c>
    </row>
    <row r="21" spans="1:7" ht="12.75" thickTop="1">
      <c r="A21" s="6" t="s">
        <v>29</v>
      </c>
      <c r="B21" s="39">
        <v>-39.76347</v>
      </c>
      <c r="C21" s="40">
        <v>84.39091</v>
      </c>
      <c r="D21" s="40">
        <v>-26.88211</v>
      </c>
      <c r="E21" s="40">
        <v>-32.10321</v>
      </c>
      <c r="F21" s="41">
        <v>-2.591006</v>
      </c>
      <c r="G21" s="43">
        <v>0.01064332</v>
      </c>
    </row>
    <row r="22" spans="1:7" ht="12">
      <c r="A22" s="20" t="s">
        <v>30</v>
      </c>
      <c r="B22" s="29">
        <v>148.7345</v>
      </c>
      <c r="C22" s="13">
        <v>64.47481</v>
      </c>
      <c r="D22" s="13">
        <v>-27.34975</v>
      </c>
      <c r="E22" s="13">
        <v>-69.96391</v>
      </c>
      <c r="F22" s="25">
        <v>-99.24416</v>
      </c>
      <c r="G22" s="36">
        <v>0</v>
      </c>
    </row>
    <row r="23" spans="1:7" ht="12">
      <c r="A23" s="20" t="s">
        <v>31</v>
      </c>
      <c r="B23" s="29">
        <v>2.017547</v>
      </c>
      <c r="C23" s="13">
        <v>0.5101991</v>
      </c>
      <c r="D23" s="13">
        <v>2.679004</v>
      </c>
      <c r="E23" s="13">
        <v>0.5916273</v>
      </c>
      <c r="F23" s="25">
        <v>8.778677</v>
      </c>
      <c r="G23" s="35">
        <v>2.371433</v>
      </c>
    </row>
    <row r="24" spans="1:7" ht="12">
      <c r="A24" s="20" t="s">
        <v>32</v>
      </c>
      <c r="B24" s="29">
        <v>1.72091</v>
      </c>
      <c r="C24" s="13">
        <v>-2.603544</v>
      </c>
      <c r="D24" s="13">
        <v>-1.161396</v>
      </c>
      <c r="E24" s="13">
        <v>1.081007</v>
      </c>
      <c r="F24" s="25">
        <v>3.474766</v>
      </c>
      <c r="G24" s="35">
        <v>0.06663709</v>
      </c>
    </row>
    <row r="25" spans="1:7" ht="12">
      <c r="A25" s="20" t="s">
        <v>33</v>
      </c>
      <c r="B25" s="29">
        <v>-0.1855676</v>
      </c>
      <c r="C25" s="13">
        <v>1.269885</v>
      </c>
      <c r="D25" s="13">
        <v>1.372096</v>
      </c>
      <c r="E25" s="13">
        <v>0.07517378</v>
      </c>
      <c r="F25" s="25">
        <v>-1.249257</v>
      </c>
      <c r="G25" s="35">
        <v>0.4604806</v>
      </c>
    </row>
    <row r="26" spans="1:7" ht="12">
      <c r="A26" s="21" t="s">
        <v>34</v>
      </c>
      <c r="B26" s="31">
        <v>1.603014</v>
      </c>
      <c r="C26" s="15">
        <v>0.9568517</v>
      </c>
      <c r="D26" s="15">
        <v>0.3259366</v>
      </c>
      <c r="E26" s="15">
        <v>0.0950621</v>
      </c>
      <c r="F26" s="27">
        <v>1.167865</v>
      </c>
      <c r="G26" s="37">
        <v>0.7189542</v>
      </c>
    </row>
    <row r="27" spans="1:7" ht="12">
      <c r="A27" s="20" t="s">
        <v>35</v>
      </c>
      <c r="B27" s="29">
        <v>0.2795469</v>
      </c>
      <c r="C27" s="13">
        <v>0.2447518</v>
      </c>
      <c r="D27" s="13">
        <v>0.2847966</v>
      </c>
      <c r="E27" s="13">
        <v>-0.2637757</v>
      </c>
      <c r="F27" s="25">
        <v>0.1387381</v>
      </c>
      <c r="G27" s="35">
        <v>0.1229002</v>
      </c>
    </row>
    <row r="28" spans="1:7" ht="12">
      <c r="A28" s="20" t="s">
        <v>36</v>
      </c>
      <c r="B28" s="29">
        <v>0.4204565</v>
      </c>
      <c r="C28" s="13">
        <v>0.003201547</v>
      </c>
      <c r="D28" s="13">
        <v>0.2247778</v>
      </c>
      <c r="E28" s="13">
        <v>0.5398477</v>
      </c>
      <c r="F28" s="25">
        <v>0.7119046</v>
      </c>
      <c r="G28" s="35">
        <v>0.3405306</v>
      </c>
    </row>
    <row r="29" spans="1:7" ht="12">
      <c r="A29" s="20" t="s">
        <v>37</v>
      </c>
      <c r="B29" s="29">
        <v>0.0650954</v>
      </c>
      <c r="C29" s="13">
        <v>0.1912531</v>
      </c>
      <c r="D29" s="13">
        <v>0.1695283</v>
      </c>
      <c r="E29" s="13">
        <v>-0.06008412</v>
      </c>
      <c r="F29" s="25">
        <v>-0.08906247</v>
      </c>
      <c r="G29" s="35">
        <v>0.06991003</v>
      </c>
    </row>
    <row r="30" spans="1:7" ht="12">
      <c r="A30" s="21" t="s">
        <v>38</v>
      </c>
      <c r="B30" s="31">
        <v>0.148203</v>
      </c>
      <c r="C30" s="15">
        <v>0.1383761</v>
      </c>
      <c r="D30" s="15">
        <v>0.05013569</v>
      </c>
      <c r="E30" s="15">
        <v>-0.06978193</v>
      </c>
      <c r="F30" s="27">
        <v>0.2945857</v>
      </c>
      <c r="G30" s="37">
        <v>0.08933905</v>
      </c>
    </row>
    <row r="31" spans="1:7" ht="12">
      <c r="A31" s="20" t="s">
        <v>39</v>
      </c>
      <c r="B31" s="29">
        <v>0.005820449</v>
      </c>
      <c r="C31" s="13">
        <v>0.03144228</v>
      </c>
      <c r="D31" s="13">
        <v>0.01259258</v>
      </c>
      <c r="E31" s="13">
        <v>-0.03294034</v>
      </c>
      <c r="F31" s="25">
        <v>0.01681225</v>
      </c>
      <c r="G31" s="35">
        <v>0.005755894</v>
      </c>
    </row>
    <row r="32" spans="1:7" ht="12">
      <c r="A32" s="20" t="s">
        <v>40</v>
      </c>
      <c r="B32" s="29">
        <v>0.04235122</v>
      </c>
      <c r="C32" s="13">
        <v>0.03437956</v>
      </c>
      <c r="D32" s="13">
        <v>0.06788957</v>
      </c>
      <c r="E32" s="13">
        <v>0.08726637</v>
      </c>
      <c r="F32" s="25">
        <v>0.08230329</v>
      </c>
      <c r="G32" s="35">
        <v>0.0627205</v>
      </c>
    </row>
    <row r="33" spans="1:7" ht="12">
      <c r="A33" s="20" t="s">
        <v>41</v>
      </c>
      <c r="B33" s="29">
        <v>0.1234804</v>
      </c>
      <c r="C33" s="13">
        <v>0.0809211</v>
      </c>
      <c r="D33" s="13">
        <v>0.1202613</v>
      </c>
      <c r="E33" s="13">
        <v>0.09466729</v>
      </c>
      <c r="F33" s="25">
        <v>0.0796641</v>
      </c>
      <c r="G33" s="35">
        <v>0.09968124</v>
      </c>
    </row>
    <row r="34" spans="1:7" ht="12">
      <c r="A34" s="21" t="s">
        <v>42</v>
      </c>
      <c r="B34" s="31">
        <v>-0.03178537</v>
      </c>
      <c r="C34" s="15">
        <v>-0.008718046</v>
      </c>
      <c r="D34" s="15">
        <v>-0.00564096</v>
      </c>
      <c r="E34" s="15">
        <v>-0.002929485</v>
      </c>
      <c r="F34" s="27">
        <v>-0.02058131</v>
      </c>
      <c r="G34" s="37">
        <v>-0.01145307</v>
      </c>
    </row>
    <row r="35" spans="1:7" ht="12.75" thickBot="1">
      <c r="A35" s="22" t="s">
        <v>43</v>
      </c>
      <c r="B35" s="32">
        <v>-0.00594405</v>
      </c>
      <c r="C35" s="16">
        <v>0.00472288</v>
      </c>
      <c r="D35" s="16">
        <v>0.0003607877</v>
      </c>
      <c r="E35" s="16">
        <v>0.006260965</v>
      </c>
      <c r="F35" s="28">
        <v>0.005186634</v>
      </c>
      <c r="G35" s="38">
        <v>0.002558303</v>
      </c>
    </row>
    <row r="36" spans="1:7" ht="12">
      <c r="A36" s="4" t="s">
        <v>44</v>
      </c>
      <c r="B36" s="3">
        <v>22.94006</v>
      </c>
      <c r="C36" s="3">
        <v>22.94617</v>
      </c>
      <c r="D36" s="3">
        <v>22.96143</v>
      </c>
      <c r="E36" s="3">
        <v>22.96448</v>
      </c>
      <c r="F36" s="3">
        <v>22.97974</v>
      </c>
      <c r="G36" s="3"/>
    </row>
    <row r="37" spans="1:6" ht="12">
      <c r="A37" s="4" t="s">
        <v>45</v>
      </c>
      <c r="B37" s="2">
        <v>-0.104777</v>
      </c>
      <c r="C37" s="2">
        <v>0.06968181</v>
      </c>
      <c r="D37" s="2">
        <v>0.1515706</v>
      </c>
      <c r="E37" s="2">
        <v>0.2217611</v>
      </c>
      <c r="F37" s="2">
        <v>0.2639771</v>
      </c>
    </row>
    <row r="38" spans="1:7" ht="12">
      <c r="A38" s="4" t="s">
        <v>53</v>
      </c>
      <c r="B38" s="2">
        <v>1.995304E-05</v>
      </c>
      <c r="C38" s="2">
        <v>0.0001053025</v>
      </c>
      <c r="D38" s="2">
        <v>-8.782378E-05</v>
      </c>
      <c r="E38" s="2">
        <v>-6.086763E-05</v>
      </c>
      <c r="F38" s="2">
        <v>5.516039E-05</v>
      </c>
      <c r="G38" s="2">
        <v>0.0002777007</v>
      </c>
    </row>
    <row r="39" spans="1:7" ht="12.75" thickBot="1">
      <c r="A39" s="4" t="s">
        <v>54</v>
      </c>
      <c r="B39" s="2">
        <v>6.730112E-05</v>
      </c>
      <c r="C39" s="2">
        <v>-0.0001441435</v>
      </c>
      <c r="D39" s="2">
        <v>4.545938E-05</v>
      </c>
      <c r="E39" s="2">
        <v>5.41496E-05</v>
      </c>
      <c r="F39" s="2">
        <v>0</v>
      </c>
      <c r="G39" s="2">
        <v>0.001035978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3.11673</v>
      </c>
      <c r="F40" s="17" t="s">
        <v>48</v>
      </c>
      <c r="G40" s="8">
        <v>54.984993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12.506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0.003752</v>
      </c>
      <c r="D4">
        <v>0.003749</v>
      </c>
      <c r="E4">
        <v>0.003752</v>
      </c>
      <c r="F4">
        <v>0.002078</v>
      </c>
      <c r="G4">
        <v>0.011691</v>
      </c>
    </row>
    <row r="5" spans="1:7" ht="12.75">
      <c r="A5" t="s">
        <v>13</v>
      </c>
      <c r="B5">
        <v>7.436177</v>
      </c>
      <c r="C5">
        <v>3.223696</v>
      </c>
      <c r="D5">
        <v>-1.367484</v>
      </c>
      <c r="E5">
        <v>-3.498138</v>
      </c>
      <c r="F5">
        <v>-4.962045</v>
      </c>
      <c r="G5">
        <v>9.708444</v>
      </c>
    </row>
    <row r="6" spans="1:7" ht="12.75">
      <c r="A6" t="s">
        <v>14</v>
      </c>
      <c r="B6" s="52">
        <v>-11.14826</v>
      </c>
      <c r="C6" s="52">
        <v>-62.48931</v>
      </c>
      <c r="D6" s="52">
        <v>51.58791</v>
      </c>
      <c r="E6" s="52">
        <v>35.58164</v>
      </c>
      <c r="F6" s="52">
        <v>-32.4762</v>
      </c>
      <c r="G6" s="52">
        <v>-0.0113835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0.3705171</v>
      </c>
      <c r="C8" s="52">
        <v>5.038068</v>
      </c>
      <c r="D8" s="52">
        <v>1.524957</v>
      </c>
      <c r="E8" s="52">
        <v>3.754193</v>
      </c>
      <c r="F8" s="52">
        <v>-1.067964</v>
      </c>
      <c r="G8" s="52">
        <v>2.394306</v>
      </c>
    </row>
    <row r="9" spans="1:7" ht="12.75">
      <c r="A9" t="s">
        <v>17</v>
      </c>
      <c r="B9" s="52">
        <v>1.1534</v>
      </c>
      <c r="C9" s="52">
        <v>0.5047529</v>
      </c>
      <c r="D9" s="52">
        <v>0.3536215</v>
      </c>
      <c r="E9" s="52">
        <v>0.4715559</v>
      </c>
      <c r="F9" s="52">
        <v>-0.9600743</v>
      </c>
      <c r="G9" s="52">
        <v>0.3592368</v>
      </c>
    </row>
    <row r="10" spans="1:7" ht="12.75">
      <c r="A10" t="s">
        <v>18</v>
      </c>
      <c r="B10" s="52">
        <v>-0.503642</v>
      </c>
      <c r="C10" s="52">
        <v>-1.940333</v>
      </c>
      <c r="D10" s="52">
        <v>-0.763102</v>
      </c>
      <c r="E10" s="52">
        <v>-1.213836</v>
      </c>
      <c r="F10" s="52">
        <v>-1.925149</v>
      </c>
      <c r="G10" s="52">
        <v>-1.272088</v>
      </c>
    </row>
    <row r="11" spans="1:7" ht="12.75">
      <c r="A11" t="s">
        <v>19</v>
      </c>
      <c r="B11" s="52">
        <v>3.653245</v>
      </c>
      <c r="C11" s="52">
        <v>1.961256</v>
      </c>
      <c r="D11" s="52">
        <v>2.284856</v>
      </c>
      <c r="E11" s="52">
        <v>1.546951</v>
      </c>
      <c r="F11" s="52">
        <v>15.15404</v>
      </c>
      <c r="G11" s="52">
        <v>3.942566</v>
      </c>
    </row>
    <row r="12" spans="1:7" ht="12.75">
      <c r="A12" t="s">
        <v>20</v>
      </c>
      <c r="B12" s="52">
        <v>-0.2199799</v>
      </c>
      <c r="C12" s="52">
        <v>0.3219376</v>
      </c>
      <c r="D12" s="52">
        <v>0.2857736</v>
      </c>
      <c r="E12" s="52">
        <v>-0.1826345</v>
      </c>
      <c r="F12" s="52">
        <v>-0.03835702</v>
      </c>
      <c r="G12" s="52">
        <v>0.06528078</v>
      </c>
    </row>
    <row r="13" spans="1:7" ht="12.75">
      <c r="A13" t="s">
        <v>21</v>
      </c>
      <c r="B13" s="52">
        <v>0.02419773</v>
      </c>
      <c r="C13" s="52">
        <v>0.1712806</v>
      </c>
      <c r="D13" s="52">
        <v>0.07940439</v>
      </c>
      <c r="E13" s="52">
        <v>0.1538518</v>
      </c>
      <c r="F13" s="52">
        <v>-0.05019655</v>
      </c>
      <c r="G13" s="52">
        <v>0.09422241</v>
      </c>
    </row>
    <row r="14" spans="1:7" ht="12.75">
      <c r="A14" t="s">
        <v>22</v>
      </c>
      <c r="B14" s="52">
        <v>-0.06811918</v>
      </c>
      <c r="C14" s="52">
        <v>-0.07882362</v>
      </c>
      <c r="D14" s="52">
        <v>-0.1437409</v>
      </c>
      <c r="E14" s="52">
        <v>0.04496454</v>
      </c>
      <c r="F14" s="52">
        <v>0.1817437</v>
      </c>
      <c r="G14" s="52">
        <v>-0.02835901</v>
      </c>
    </row>
    <row r="15" spans="1:7" ht="12.75">
      <c r="A15" t="s">
        <v>23</v>
      </c>
      <c r="B15" s="52">
        <v>-0.3155182</v>
      </c>
      <c r="C15" s="52">
        <v>-0.2159036</v>
      </c>
      <c r="D15" s="52">
        <v>-0.1418235</v>
      </c>
      <c r="E15" s="52">
        <v>-0.1168137</v>
      </c>
      <c r="F15" s="52">
        <v>-0.3390624</v>
      </c>
      <c r="G15" s="52">
        <v>-0.2050662</v>
      </c>
    </row>
    <row r="16" spans="1:7" ht="12.75">
      <c r="A16" t="s">
        <v>24</v>
      </c>
      <c r="B16" s="52">
        <v>-0.03031405</v>
      </c>
      <c r="C16" s="52">
        <v>-0.003145579</v>
      </c>
      <c r="D16" s="52">
        <v>0.006937583</v>
      </c>
      <c r="E16" s="52">
        <v>-0.0182517</v>
      </c>
      <c r="F16" s="52">
        <v>-0.08530682</v>
      </c>
      <c r="G16" s="52">
        <v>-0.01923979</v>
      </c>
    </row>
    <row r="17" spans="1:7" ht="12.75">
      <c r="A17" t="s">
        <v>25</v>
      </c>
      <c r="B17" s="52">
        <v>-0.04364914</v>
      </c>
      <c r="C17" s="52">
        <v>-0.04824292</v>
      </c>
      <c r="D17" s="52">
        <v>-0.04388917</v>
      </c>
      <c r="E17" s="52">
        <v>-0.05216416</v>
      </c>
      <c r="F17" s="52">
        <v>-0.05244693</v>
      </c>
      <c r="G17" s="52">
        <v>-0.04801783</v>
      </c>
    </row>
    <row r="18" spans="1:7" ht="12.75">
      <c r="A18" t="s">
        <v>26</v>
      </c>
      <c r="B18" s="52">
        <v>0.03819353</v>
      </c>
      <c r="C18" s="52">
        <v>0.04883687</v>
      </c>
      <c r="D18" s="52">
        <v>0.01509141</v>
      </c>
      <c r="E18" s="52">
        <v>0.03858176</v>
      </c>
      <c r="F18" s="52">
        <v>0.02927491</v>
      </c>
      <c r="G18" s="52">
        <v>0.03413189</v>
      </c>
    </row>
    <row r="19" spans="1:7" ht="12.75">
      <c r="A19" t="s">
        <v>27</v>
      </c>
      <c r="B19" s="52">
        <v>-0.20955</v>
      </c>
      <c r="C19" s="52">
        <v>-0.1820573</v>
      </c>
      <c r="D19" s="52">
        <v>-0.1839769</v>
      </c>
      <c r="E19" s="52">
        <v>-0.1872439</v>
      </c>
      <c r="F19" s="52">
        <v>-0.151397</v>
      </c>
      <c r="G19" s="52">
        <v>-0.1836694</v>
      </c>
    </row>
    <row r="20" spans="1:7" ht="12.75">
      <c r="A20" t="s">
        <v>28</v>
      </c>
      <c r="B20" s="52">
        <v>0.002439283</v>
      </c>
      <c r="C20" s="52">
        <v>0.002935534</v>
      </c>
      <c r="D20" s="52">
        <v>0.006195297</v>
      </c>
      <c r="E20" s="52">
        <v>0.006220379</v>
      </c>
      <c r="F20" s="52">
        <v>0.007976883</v>
      </c>
      <c r="G20" s="52">
        <v>0.00511074</v>
      </c>
    </row>
    <row r="21" spans="1:7" ht="12.75">
      <c r="A21" t="s">
        <v>29</v>
      </c>
      <c r="B21" s="52">
        <v>-39.76347</v>
      </c>
      <c r="C21" s="52">
        <v>84.39091</v>
      </c>
      <c r="D21" s="52">
        <v>-26.88211</v>
      </c>
      <c r="E21" s="52">
        <v>-32.10321</v>
      </c>
      <c r="F21" s="52">
        <v>-2.591006</v>
      </c>
      <c r="G21" s="52">
        <v>0.01064332</v>
      </c>
    </row>
    <row r="22" spans="1:7" ht="12.75">
      <c r="A22" t="s">
        <v>30</v>
      </c>
      <c r="B22" s="52">
        <v>148.7345</v>
      </c>
      <c r="C22" s="52">
        <v>64.47481</v>
      </c>
      <c r="D22" s="52">
        <v>-27.34975</v>
      </c>
      <c r="E22" s="52">
        <v>-69.96391</v>
      </c>
      <c r="F22" s="52">
        <v>-99.24416</v>
      </c>
      <c r="G22" s="52">
        <v>0</v>
      </c>
    </row>
    <row r="23" spans="1:7" ht="12.75">
      <c r="A23" t="s">
        <v>31</v>
      </c>
      <c r="B23" s="52">
        <v>2.017547</v>
      </c>
      <c r="C23" s="52">
        <v>0.5101991</v>
      </c>
      <c r="D23" s="52">
        <v>2.679004</v>
      </c>
      <c r="E23" s="52">
        <v>0.5916273</v>
      </c>
      <c r="F23" s="52">
        <v>8.778677</v>
      </c>
      <c r="G23" s="52">
        <v>2.371433</v>
      </c>
    </row>
    <row r="24" spans="1:7" ht="12.75">
      <c r="A24" t="s">
        <v>32</v>
      </c>
      <c r="B24" s="52">
        <v>1.72091</v>
      </c>
      <c r="C24" s="52">
        <v>-2.603544</v>
      </c>
      <c r="D24" s="52">
        <v>-1.161396</v>
      </c>
      <c r="E24" s="52">
        <v>1.081007</v>
      </c>
      <c r="F24" s="52">
        <v>3.474766</v>
      </c>
      <c r="G24" s="52">
        <v>0.06663709</v>
      </c>
    </row>
    <row r="25" spans="1:7" ht="12.75">
      <c r="A25" t="s">
        <v>33</v>
      </c>
      <c r="B25" s="52">
        <v>-0.1855676</v>
      </c>
      <c r="C25" s="52">
        <v>1.269885</v>
      </c>
      <c r="D25" s="52">
        <v>1.372096</v>
      </c>
      <c r="E25" s="52">
        <v>0.07517378</v>
      </c>
      <c r="F25" s="52">
        <v>-1.249257</v>
      </c>
      <c r="G25" s="52">
        <v>0.4604806</v>
      </c>
    </row>
    <row r="26" spans="1:7" ht="12.75">
      <c r="A26" t="s">
        <v>34</v>
      </c>
      <c r="B26" s="52">
        <v>1.603014</v>
      </c>
      <c r="C26" s="52">
        <v>0.9568517</v>
      </c>
      <c r="D26" s="52">
        <v>0.3259366</v>
      </c>
      <c r="E26" s="52">
        <v>0.0950621</v>
      </c>
      <c r="F26" s="52">
        <v>1.167865</v>
      </c>
      <c r="G26" s="52">
        <v>0.7189542</v>
      </c>
    </row>
    <row r="27" spans="1:7" ht="12.75">
      <c r="A27" t="s">
        <v>35</v>
      </c>
      <c r="B27" s="52">
        <v>0.2795469</v>
      </c>
      <c r="C27" s="52">
        <v>0.2447518</v>
      </c>
      <c r="D27" s="52">
        <v>0.2847966</v>
      </c>
      <c r="E27" s="52">
        <v>-0.2637757</v>
      </c>
      <c r="F27" s="52">
        <v>0.1387381</v>
      </c>
      <c r="G27" s="52">
        <v>0.1229002</v>
      </c>
    </row>
    <row r="28" spans="1:7" ht="12.75">
      <c r="A28" t="s">
        <v>36</v>
      </c>
      <c r="B28" s="52">
        <v>0.4204565</v>
      </c>
      <c r="C28" s="52">
        <v>0.003201547</v>
      </c>
      <c r="D28" s="52">
        <v>0.2247778</v>
      </c>
      <c r="E28" s="52">
        <v>0.5398477</v>
      </c>
      <c r="F28" s="52">
        <v>0.7119046</v>
      </c>
      <c r="G28" s="52">
        <v>0.3405306</v>
      </c>
    </row>
    <row r="29" spans="1:7" ht="12.75">
      <c r="A29" t="s">
        <v>37</v>
      </c>
      <c r="B29" s="52">
        <v>0.0650954</v>
      </c>
      <c r="C29" s="52">
        <v>0.1912531</v>
      </c>
      <c r="D29" s="52">
        <v>0.1695283</v>
      </c>
      <c r="E29" s="52">
        <v>-0.06008412</v>
      </c>
      <c r="F29" s="52">
        <v>-0.08906247</v>
      </c>
      <c r="G29" s="52">
        <v>0.06991003</v>
      </c>
    </row>
    <row r="30" spans="1:7" ht="12.75">
      <c r="A30" t="s">
        <v>38</v>
      </c>
      <c r="B30" s="52">
        <v>0.148203</v>
      </c>
      <c r="C30" s="52">
        <v>0.1383761</v>
      </c>
      <c r="D30" s="52">
        <v>0.05013569</v>
      </c>
      <c r="E30" s="52">
        <v>-0.06978193</v>
      </c>
      <c r="F30" s="52">
        <v>0.2945857</v>
      </c>
      <c r="G30" s="52">
        <v>0.08933905</v>
      </c>
    </row>
    <row r="31" spans="1:7" ht="12.75">
      <c r="A31" t="s">
        <v>39</v>
      </c>
      <c r="B31" s="52">
        <v>0.005820449</v>
      </c>
      <c r="C31" s="52">
        <v>0.03144228</v>
      </c>
      <c r="D31" s="52">
        <v>0.01259258</v>
      </c>
      <c r="E31" s="52">
        <v>-0.03294034</v>
      </c>
      <c r="F31" s="52">
        <v>0.01681225</v>
      </c>
      <c r="G31" s="52">
        <v>0.005755894</v>
      </c>
    </row>
    <row r="32" spans="1:7" ht="12.75">
      <c r="A32" t="s">
        <v>40</v>
      </c>
      <c r="B32" s="52">
        <v>0.04235122</v>
      </c>
      <c r="C32" s="52">
        <v>0.03437956</v>
      </c>
      <c r="D32" s="52">
        <v>0.06788957</v>
      </c>
      <c r="E32" s="52">
        <v>0.08726637</v>
      </c>
      <c r="F32" s="52">
        <v>0.08230329</v>
      </c>
      <c r="G32" s="52">
        <v>0.0627205</v>
      </c>
    </row>
    <row r="33" spans="1:7" ht="12.75">
      <c r="A33" t="s">
        <v>41</v>
      </c>
      <c r="B33" s="52">
        <v>0.1234804</v>
      </c>
      <c r="C33" s="52">
        <v>0.0809211</v>
      </c>
      <c r="D33" s="52">
        <v>0.1202613</v>
      </c>
      <c r="E33" s="52">
        <v>0.09466729</v>
      </c>
      <c r="F33" s="52">
        <v>0.0796641</v>
      </c>
      <c r="G33" s="52">
        <v>0.09968124</v>
      </c>
    </row>
    <row r="34" spans="1:7" ht="12.75">
      <c r="A34" t="s">
        <v>42</v>
      </c>
      <c r="B34" s="52">
        <v>-0.03178537</v>
      </c>
      <c r="C34" s="52">
        <v>-0.008718046</v>
      </c>
      <c r="D34" s="52">
        <v>-0.00564096</v>
      </c>
      <c r="E34" s="52">
        <v>-0.002929485</v>
      </c>
      <c r="F34" s="52">
        <v>-0.02058131</v>
      </c>
      <c r="G34" s="52">
        <v>-0.01145307</v>
      </c>
    </row>
    <row r="35" spans="1:7" ht="12.75">
      <c r="A35" t="s">
        <v>43</v>
      </c>
      <c r="B35" s="52">
        <v>-0.00594405</v>
      </c>
      <c r="C35" s="52">
        <v>0.00472288</v>
      </c>
      <c r="D35" s="52">
        <v>0.0003607877</v>
      </c>
      <c r="E35" s="52">
        <v>0.006260965</v>
      </c>
      <c r="F35" s="52">
        <v>0.005186634</v>
      </c>
      <c r="G35" s="52">
        <v>0.002558303</v>
      </c>
    </row>
    <row r="36" spans="1:6" ht="12.75">
      <c r="A36" t="s">
        <v>44</v>
      </c>
      <c r="B36" s="52">
        <v>22.94006</v>
      </c>
      <c r="C36" s="52">
        <v>22.94617</v>
      </c>
      <c r="D36" s="52">
        <v>22.96143</v>
      </c>
      <c r="E36" s="52">
        <v>22.96448</v>
      </c>
      <c r="F36" s="52">
        <v>22.97974</v>
      </c>
    </row>
    <row r="37" spans="1:6" ht="12.75">
      <c r="A37" t="s">
        <v>45</v>
      </c>
      <c r="B37" s="52">
        <v>-0.104777</v>
      </c>
      <c r="C37" s="52">
        <v>0.06968181</v>
      </c>
      <c r="D37" s="52">
        <v>0.1515706</v>
      </c>
      <c r="E37" s="52">
        <v>0.2217611</v>
      </c>
      <c r="F37" s="52">
        <v>0.2639771</v>
      </c>
    </row>
    <row r="38" spans="1:7" ht="12.75">
      <c r="A38" t="s">
        <v>55</v>
      </c>
      <c r="B38" s="52">
        <v>1.995304E-05</v>
      </c>
      <c r="C38" s="52">
        <v>0.0001053025</v>
      </c>
      <c r="D38" s="52">
        <v>-8.782378E-05</v>
      </c>
      <c r="E38" s="52">
        <v>-6.086763E-05</v>
      </c>
      <c r="F38" s="52">
        <v>5.516039E-05</v>
      </c>
      <c r="G38" s="52">
        <v>0.0002777007</v>
      </c>
    </row>
    <row r="39" spans="1:7" ht="12.75">
      <c r="A39" t="s">
        <v>56</v>
      </c>
      <c r="B39" s="52">
        <v>6.730112E-05</v>
      </c>
      <c r="C39" s="52">
        <v>-0.0001441435</v>
      </c>
      <c r="D39" s="52">
        <v>4.545938E-05</v>
      </c>
      <c r="E39" s="52">
        <v>5.41496E-05</v>
      </c>
      <c r="F39" s="52">
        <v>0</v>
      </c>
      <c r="G39" s="52">
        <v>0.001035978</v>
      </c>
    </row>
    <row r="40" spans="2:7" ht="12.75">
      <c r="B40" t="s">
        <v>46</v>
      </c>
      <c r="C40">
        <v>-0.003751</v>
      </c>
      <c r="D40" t="s">
        <v>47</v>
      </c>
      <c r="E40">
        <v>3.11673</v>
      </c>
      <c r="F40" t="s">
        <v>48</v>
      </c>
      <c r="G40">
        <v>54.984993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12.506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1.9953041968616425E-05</v>
      </c>
      <c r="C50">
        <f>-0.017/(C7*C7+C22*C22)*(C21*C22+C6*C7)</f>
        <v>0.00010530246463440489</v>
      </c>
      <c r="D50">
        <f>-0.017/(D7*D7+D22*D22)*(D21*D22+D6*D7)</f>
        <v>-8.782377729835065E-05</v>
      </c>
      <c r="E50">
        <f>-0.017/(E7*E7+E22*E22)*(E21*E22+E6*E7)</f>
        <v>-6.086763979643125E-05</v>
      </c>
      <c r="F50">
        <f>-0.017/(F7*F7+F22*F22)*(F21*F22+F6*F7)</f>
        <v>5.516039285406495E-05</v>
      </c>
      <c r="G50">
        <f>(B50*B$4+C50*C$4+D50*D$4+E50*E$4+F50*F$4)/SUM(B$4:F$4)</f>
        <v>-1.818255382673516E-07</v>
      </c>
    </row>
    <row r="51" spans="1:7" ht="12.75">
      <c r="A51" t="s">
        <v>59</v>
      </c>
      <c r="B51">
        <f>-0.017/(B7*B7+B22*B22)*(B21*B7-B6*B22)</f>
        <v>6.730112842793188E-05</v>
      </c>
      <c r="C51">
        <f>-0.017/(C7*C7+C22*C22)*(C21*C7-C6*C22)</f>
        <v>-0.00014414348263998354</v>
      </c>
      <c r="D51">
        <f>-0.017/(D7*D7+D22*D22)*(D21*D7-D6*D22)</f>
        <v>4.5459391164683455E-05</v>
      </c>
      <c r="E51">
        <f>-0.017/(E7*E7+E22*E22)*(E21*E7-E6*E22)</f>
        <v>5.414960319273701E-05</v>
      </c>
      <c r="F51">
        <f>-0.017/(F7*F7+F22*F22)*(F21*F7-F6*F22)</f>
        <v>4.952144885407168E-06</v>
      </c>
      <c r="G51">
        <f>(B51*B$4+C51*C$4+D51*D$4+E51*E$4+F51*F$4)/SUM(B$4:F$4)</f>
        <v>-3.146871083448684E-07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9999.984895265117</v>
      </c>
      <c r="C62">
        <f>C7+(2/0.017)*(C8*C50-C23*C51)</f>
        <v>10000.071066217943</v>
      </c>
      <c r="D62">
        <f>D7+(2/0.017)*(D8*D50-D23*D51)</f>
        <v>9999.969916073562</v>
      </c>
      <c r="E62">
        <f>E7+(2/0.017)*(E8*E50-E23*E51)</f>
        <v>9999.969347617554</v>
      </c>
      <c r="F62">
        <f>F7+(2/0.017)*(F8*F50-F23*F51)</f>
        <v>9999.987954988917</v>
      </c>
    </row>
    <row r="63" spans="1:6" ht="12.75">
      <c r="A63" t="s">
        <v>67</v>
      </c>
      <c r="B63">
        <f>B8+(3/0.017)*(B9*B50-B24*B51)</f>
        <v>0.35413968594418055</v>
      </c>
      <c r="C63">
        <f>C8+(3/0.017)*(C9*C50-C24*C51)</f>
        <v>4.981221145594399</v>
      </c>
      <c r="D63">
        <f>D8+(3/0.017)*(D9*D50-D24*D51)</f>
        <v>1.528793466917151</v>
      </c>
      <c r="E63">
        <f>E8+(3/0.017)*(E9*E50-E24*E51)</f>
        <v>3.7387979538652374</v>
      </c>
      <c r="F63">
        <f>F8+(3/0.017)*(F9*F50-F24*F51)</f>
        <v>-1.0803461682762314</v>
      </c>
    </row>
    <row r="64" spans="1:6" ht="12.75">
      <c r="A64" t="s">
        <v>68</v>
      </c>
      <c r="B64">
        <f>B9+(4/0.017)*(B10*B50-B25*B51)</f>
        <v>1.1539740515097658</v>
      </c>
      <c r="C64">
        <f>C9+(4/0.017)*(C10*C50-C25*C51)</f>
        <v>0.4997467351390133</v>
      </c>
      <c r="D64">
        <f>D9+(4/0.017)*(D10*D50-D25*D51)</f>
        <v>0.3547141708998655</v>
      </c>
      <c r="E64">
        <f>E9+(4/0.017)*(E10*E50-E25*E51)</f>
        <v>0.48798241813233945</v>
      </c>
      <c r="F64">
        <f>F9+(4/0.017)*(F10*F50-F25*F51)</f>
        <v>-0.9836049996422356</v>
      </c>
    </row>
    <row r="65" spans="1:6" ht="12.75">
      <c r="A65" t="s">
        <v>69</v>
      </c>
      <c r="B65">
        <f>B10+(5/0.017)*(B11*B50-B26*B51)</f>
        <v>-0.5139335589056279</v>
      </c>
      <c r="C65">
        <f>C10+(5/0.017)*(C11*C50-C26*C51)</f>
        <v>-1.8390244626508816</v>
      </c>
      <c r="D65">
        <f>D10+(5/0.017)*(D11*D50-D26*D51)</f>
        <v>-0.8264789305579667</v>
      </c>
      <c r="E65">
        <f>E10+(5/0.017)*(E11*E50-E26*E51)</f>
        <v>-1.2430438915424697</v>
      </c>
      <c r="F65">
        <f>F10+(5/0.017)*(F11*F50-F26*F51)</f>
        <v>-1.680996246164818</v>
      </c>
    </row>
    <row r="66" spans="1:6" ht="12.75">
      <c r="A66" t="s">
        <v>70</v>
      </c>
      <c r="B66">
        <f>B11+(6/0.017)*(B12*B50-B27*B51)</f>
        <v>3.6450556741192415</v>
      </c>
      <c r="C66">
        <f>C11+(6/0.017)*(C12*C50-C27*C51)</f>
        <v>1.9856725410257259</v>
      </c>
      <c r="D66">
        <f>D11+(6/0.017)*(D12*D50-D27*D51)</f>
        <v>2.271428565748499</v>
      </c>
      <c r="E66">
        <f>E11+(6/0.017)*(E12*E50-E27*E51)</f>
        <v>1.555915663687278</v>
      </c>
      <c r="F66">
        <f>F11+(6/0.017)*(F12*F50-F27*F51)</f>
        <v>15.153050762542033</v>
      </c>
    </row>
    <row r="67" spans="1:6" ht="12.75">
      <c r="A67" t="s">
        <v>71</v>
      </c>
      <c r="B67">
        <f>B12+(7/0.017)*(B13*B50-B28*B51)</f>
        <v>-0.2314328794163744</v>
      </c>
      <c r="C67">
        <f>C12+(7/0.017)*(C13*C50-C28*C51)</f>
        <v>0.3295543211887839</v>
      </c>
      <c r="D67">
        <f>D12+(7/0.017)*(D13*D50-D28*D51)</f>
        <v>0.27869460071797303</v>
      </c>
      <c r="E67">
        <f>E12+(7/0.017)*(E13*E50-E28*E51)</f>
        <v>-0.1985274378110359</v>
      </c>
      <c r="F67">
        <f>F12+(7/0.017)*(F13*F50-F28*F51)</f>
        <v>-0.040948797234820346</v>
      </c>
    </row>
    <row r="68" spans="1:6" ht="12.75">
      <c r="A68" t="s">
        <v>72</v>
      </c>
      <c r="B68">
        <f>B13+(8/0.017)*(B14*B50-B29*B51)</f>
        <v>0.021496469419823375</v>
      </c>
      <c r="C68">
        <f>C13+(8/0.017)*(C14*C50-C29*C51)</f>
        <v>0.18034769009048812</v>
      </c>
      <c r="D68">
        <f>D13+(8/0.017)*(D14*D50-D29*D51)</f>
        <v>0.08171837375862621</v>
      </c>
      <c r="E68">
        <f>E13+(8/0.017)*(E14*E50-E29*E51)</f>
        <v>0.15409492745028358</v>
      </c>
      <c r="F68">
        <f>F13+(8/0.017)*(F14*F50-F29*F51)</f>
        <v>-0.04527132451950892</v>
      </c>
    </row>
    <row r="69" spans="1:6" ht="12.75">
      <c r="A69" t="s">
        <v>73</v>
      </c>
      <c r="B69">
        <f>B14+(9/0.017)*(B15*B50-B30*B51)</f>
        <v>-0.07673259136504729</v>
      </c>
      <c r="C69">
        <f>C14+(9/0.017)*(C15*C50-C30*C51)</f>
        <v>-0.08030023847751286</v>
      </c>
      <c r="D69">
        <f>D14+(9/0.017)*(D15*D50-D30*D51)</f>
        <v>-0.13835342718647872</v>
      </c>
      <c r="E69">
        <f>E14+(9/0.017)*(E15*E50-E30*E51)</f>
        <v>0.050729218959394445</v>
      </c>
      <c r="F69">
        <f>F14+(9/0.017)*(F15*F50-F30*F51)</f>
        <v>0.17106988727749997</v>
      </c>
    </row>
    <row r="70" spans="1:6" ht="12.75">
      <c r="A70" t="s">
        <v>74</v>
      </c>
      <c r="B70">
        <f>B15+(10/0.017)*(B16*B50-B31*B51)</f>
        <v>-0.3161044237044388</v>
      </c>
      <c r="C70">
        <f>C15+(10/0.017)*(C16*C50-C31*C51)</f>
        <v>-0.2134324455765063</v>
      </c>
      <c r="D70">
        <f>D15+(10/0.017)*(D16*D50-D31*D51)</f>
        <v>-0.1425186386849255</v>
      </c>
      <c r="E70">
        <f>E15+(10/0.017)*(E16*E50-E31*E51)</f>
        <v>-0.1151109680933492</v>
      </c>
      <c r="F70">
        <f>F15+(10/0.017)*(F16*F50-F31*F51)</f>
        <v>-0.34187934964834155</v>
      </c>
    </row>
    <row r="71" spans="1:6" ht="12.75">
      <c r="A71" t="s">
        <v>75</v>
      </c>
      <c r="B71">
        <f>B16+(11/0.017)*(B17*B50-B32*B51)</f>
        <v>-0.03272189695322057</v>
      </c>
      <c r="C71">
        <f>C16+(11/0.017)*(C17*C50-C32*C51)</f>
        <v>-0.0032261435610842154</v>
      </c>
      <c r="D71">
        <f>D16+(11/0.017)*(D17*D50-D32*D51)</f>
        <v>0.007434714523872366</v>
      </c>
      <c r="E71">
        <f>E16+(11/0.017)*(E17*E50-E32*E51)</f>
        <v>-0.019254854710028163</v>
      </c>
      <c r="F71">
        <f>F16+(11/0.017)*(F17*F50-F32*F51)</f>
        <v>-0.08744248363962169</v>
      </c>
    </row>
    <row r="72" spans="1:6" ht="12.75">
      <c r="A72" t="s">
        <v>76</v>
      </c>
      <c r="B72">
        <f>B17+(12/0.017)*(B18*B50-B33*B51)</f>
        <v>-0.048977346930620794</v>
      </c>
      <c r="C72">
        <f>C17+(12/0.017)*(C18*C50-C33*C51)</f>
        <v>-0.03637923156534936</v>
      </c>
      <c r="D72">
        <f>D17+(12/0.017)*(D18*D50-D33*D51)</f>
        <v>-0.04868379831268102</v>
      </c>
      <c r="E72">
        <f>E17+(12/0.017)*(E18*E50-E33*E51)</f>
        <v>-0.05744033190062879</v>
      </c>
      <c r="F72">
        <f>F17+(12/0.017)*(F18*F50-F33*F51)</f>
        <v>-0.05158553656164577</v>
      </c>
    </row>
    <row r="73" spans="1:6" ht="12.75">
      <c r="A73" t="s">
        <v>77</v>
      </c>
      <c r="B73">
        <f>B18+(13/0.017)*(B19*B50-B34*B51)</f>
        <v>0.036632024541863824</v>
      </c>
      <c r="C73">
        <f>C18+(13/0.017)*(C19*C50-C34*C51)</f>
        <v>0.03321566324763349</v>
      </c>
      <c r="D73">
        <f>D18+(13/0.017)*(D19*D50-D34*D51)</f>
        <v>0.027643277747689904</v>
      </c>
      <c r="E73">
        <f>E18+(13/0.017)*(E19*E50-E34*E51)</f>
        <v>0.04741849066027323</v>
      </c>
      <c r="F73">
        <f>F18+(13/0.017)*(F19*F50-F34*F51)</f>
        <v>0.022966701012801172</v>
      </c>
    </row>
    <row r="74" spans="1:6" ht="12.75">
      <c r="A74" t="s">
        <v>78</v>
      </c>
      <c r="B74">
        <f>B19+(14/0.017)*(B20*B50-B35*B51)</f>
        <v>-0.20918047215064345</v>
      </c>
      <c r="C74">
        <f>C19+(14/0.017)*(C20*C50-C35*C51)</f>
        <v>-0.1812420953699339</v>
      </c>
      <c r="D74">
        <f>D19+(14/0.017)*(D20*D50-D35*D51)</f>
        <v>-0.18443848458969975</v>
      </c>
      <c r="E74">
        <f>E19+(14/0.017)*(E20*E50-E35*E51)</f>
        <v>-0.18783490469541886</v>
      </c>
      <c r="F74">
        <f>F19+(14/0.017)*(F20*F50-F35*F51)</f>
        <v>-0.15105579279306267</v>
      </c>
    </row>
    <row r="75" spans="1:6" ht="12.75">
      <c r="A75" t="s">
        <v>79</v>
      </c>
      <c r="B75" s="52">
        <f>B20</f>
        <v>0.002439283</v>
      </c>
      <c r="C75" s="52">
        <f>C20</f>
        <v>0.002935534</v>
      </c>
      <c r="D75" s="52">
        <f>D20</f>
        <v>0.006195297</v>
      </c>
      <c r="E75" s="52">
        <f>E20</f>
        <v>0.006220379</v>
      </c>
      <c r="F75" s="52">
        <f>F20</f>
        <v>0.007976883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148.74216969634077</v>
      </c>
      <c r="C82">
        <f>C22+(2/0.017)*(C8*C51+C23*C50)</f>
        <v>64.39569477122203</v>
      </c>
      <c r="D82">
        <f>D22+(2/0.017)*(D8*D51+D23*D50)</f>
        <v>-27.369274309871184</v>
      </c>
      <c r="E82">
        <f>E22+(2/0.017)*(E8*E51+E23*E50)</f>
        <v>-69.94423034072132</v>
      </c>
      <c r="F82">
        <f>F22+(2/0.017)*(F8*F51+F23*F50)</f>
        <v>-99.18781334592957</v>
      </c>
    </row>
    <row r="83" spans="1:6" ht="12.75">
      <c r="A83" t="s">
        <v>82</v>
      </c>
      <c r="B83">
        <f>B23+(3/0.017)*(B9*B51+B24*B50)</f>
        <v>2.0373050901734686</v>
      </c>
      <c r="C83">
        <f>C23+(3/0.017)*(C9*C51+C24*C50)</f>
        <v>0.4489785516124562</v>
      </c>
      <c r="D83">
        <f>D23+(3/0.017)*(D9*D51+D24*D50)</f>
        <v>2.699840517956224</v>
      </c>
      <c r="E83">
        <f>E23+(3/0.017)*(E9*E51+E24*E50)</f>
        <v>0.5845219270896659</v>
      </c>
      <c r="F83">
        <f>F23+(3/0.017)*(F9*F51+F24*F50)</f>
        <v>8.811662005400281</v>
      </c>
    </row>
    <row r="84" spans="1:6" ht="12.75">
      <c r="A84" t="s">
        <v>83</v>
      </c>
      <c r="B84">
        <f>B24+(4/0.017)*(B10*B51+B25*B50)</f>
        <v>1.7120633381095256</v>
      </c>
      <c r="C84">
        <f>C24+(4/0.017)*(C10*C51+C25*C50)</f>
        <v>-2.506271440846224</v>
      </c>
      <c r="D84">
        <f>D24+(4/0.017)*(D10*D51+D25*D50)</f>
        <v>-1.1979119543182377</v>
      </c>
      <c r="E84">
        <f>E24+(4/0.017)*(E10*E51+E25*E50)</f>
        <v>1.064464790987239</v>
      </c>
      <c r="F84">
        <f>F24+(4/0.017)*(F10*F51+F25*F50)</f>
        <v>3.4563087944306616</v>
      </c>
    </row>
    <row r="85" spans="1:6" ht="12.75">
      <c r="A85" t="s">
        <v>84</v>
      </c>
      <c r="B85">
        <f>B25+(5/0.017)*(B11*B51+B26*B50)</f>
        <v>-0.1038462716053001</v>
      </c>
      <c r="C85">
        <f>C25+(5/0.017)*(C11*C51+C26*C50)</f>
        <v>1.2163722270914872</v>
      </c>
      <c r="D85">
        <f>D25+(5/0.017)*(D11*D51+D26*D50)</f>
        <v>1.3942263468491742</v>
      </c>
      <c r="E85">
        <f>E25+(5/0.017)*(E11*E51+E26*E50)</f>
        <v>0.09810924386691629</v>
      </c>
      <c r="F85">
        <f>F25+(5/0.017)*(F11*F51+F26*F50)</f>
        <v>-1.208237913564774</v>
      </c>
    </row>
    <row r="86" spans="1:6" ht="12.75">
      <c r="A86" t="s">
        <v>85</v>
      </c>
      <c r="B86">
        <f>B26+(6/0.017)*(B12*B51+B27*B50)</f>
        <v>1.5997573819505058</v>
      </c>
      <c r="C86">
        <f>C26+(6/0.017)*(C12*C51+C27*C50)</f>
        <v>0.949569733261276</v>
      </c>
      <c r="D86">
        <f>D26+(6/0.017)*(D12*D51+D27*D50)</f>
        <v>0.321693957891722</v>
      </c>
      <c r="E86">
        <f>E26+(6/0.017)*(E12*E51+E27*E50)</f>
        <v>0.0972382712671815</v>
      </c>
      <c r="F86">
        <f>F26+(6/0.017)*(F12*F51+F27*F50)</f>
        <v>1.170498964204499</v>
      </c>
    </row>
    <row r="87" spans="1:6" ht="12.75">
      <c r="A87" t="s">
        <v>86</v>
      </c>
      <c r="B87">
        <f>B27+(7/0.017)*(B13*B51+B28*B50)</f>
        <v>0.28367192618082965</v>
      </c>
      <c r="C87">
        <f>C27+(7/0.017)*(C13*C51+C28*C50)</f>
        <v>0.2347245670693846</v>
      </c>
      <c r="D87">
        <f>D27+(7/0.017)*(D13*D51+D28*D50)</f>
        <v>0.2781543575549841</v>
      </c>
      <c r="E87">
        <f>E27+(7/0.017)*(E13*E51+E28*E50)</f>
        <v>-0.2738755641174297</v>
      </c>
      <c r="F87">
        <f>F27+(7/0.017)*(F13*F51+F28*F50)</f>
        <v>0.15480530575034582</v>
      </c>
    </row>
    <row r="88" spans="1:6" ht="12.75">
      <c r="A88" t="s">
        <v>87</v>
      </c>
      <c r="B88">
        <f>B28+(8/0.017)*(B14*B51+B29*B50)</f>
        <v>0.41891031344309576</v>
      </c>
      <c r="C88">
        <f>C28+(8/0.017)*(C14*C51+C29*C50)</f>
        <v>0.018025704129440448</v>
      </c>
      <c r="D88">
        <f>D28+(8/0.017)*(D14*D51+D29*D50)</f>
        <v>0.21469639319320866</v>
      </c>
      <c r="E88">
        <f>E28+(8/0.017)*(E14*E51+E29*E50)</f>
        <v>0.5427145190928893</v>
      </c>
      <c r="F88">
        <f>F28+(8/0.017)*(F14*F51+F29*F50)</f>
        <v>0.7100162707297207</v>
      </c>
    </row>
    <row r="89" spans="1:6" ht="12.75">
      <c r="A89" t="s">
        <v>88</v>
      </c>
      <c r="B89">
        <f>B29+(9/0.017)*(B15*B51+B30*B50)</f>
        <v>0.055419007530230865</v>
      </c>
      <c r="C89">
        <f>C29+(9/0.017)*(C15*C51+C30*C50)</f>
        <v>0.21544321592676832</v>
      </c>
      <c r="D89">
        <f>D29+(9/0.017)*(D15*D51+D30*D50)</f>
        <v>0.16378401525147454</v>
      </c>
      <c r="E89">
        <f>E29+(9/0.017)*(E15*E51+E30*E50)</f>
        <v>-0.06118421335920122</v>
      </c>
      <c r="F89">
        <f>F29+(9/0.017)*(F15*F51+F30*F50)</f>
        <v>-0.08134874109995514</v>
      </c>
    </row>
    <row r="90" spans="1:6" ht="12.75">
      <c r="A90" t="s">
        <v>89</v>
      </c>
      <c r="B90">
        <f>B30+(10/0.017)*(B16*B51+B31*B50)</f>
        <v>0.14707121522997202</v>
      </c>
      <c r="C90">
        <f>C30+(10/0.017)*(C16*C51+C31*C50)</f>
        <v>0.14059043193512016</v>
      </c>
      <c r="D90">
        <f>D30+(10/0.017)*(D16*D51+D31*D50)</f>
        <v>0.04967066079870752</v>
      </c>
      <c r="E90">
        <f>E30+(10/0.017)*(E16*E51+E31*E50)</f>
        <v>-0.0691838838604123</v>
      </c>
      <c r="F90">
        <f>F30+(10/0.017)*(F16*F51+F31*F50)</f>
        <v>0.2948827109308279</v>
      </c>
    </row>
    <row r="91" spans="1:6" ht="12.75">
      <c r="A91" t="s">
        <v>90</v>
      </c>
      <c r="B91">
        <f>B31+(11/0.017)*(B17*B51+B32*B50)</f>
        <v>0.004466413248523919</v>
      </c>
      <c r="C91">
        <f>C31+(11/0.017)*(C17*C51+C32*C50)</f>
        <v>0.03828438023107375</v>
      </c>
      <c r="D91">
        <f>D31+(11/0.017)*(D17*D51+D32*D50)</f>
        <v>0.007443613667157363</v>
      </c>
      <c r="E91">
        <f>E31+(11/0.017)*(E17*E51+E32*E50)</f>
        <v>-0.03820504776142529</v>
      </c>
      <c r="F91">
        <f>F31+(11/0.017)*(F17*F51+F32*F50)</f>
        <v>0.01958176336162938</v>
      </c>
    </row>
    <row r="92" spans="1:6" ht="12.75">
      <c r="A92" t="s">
        <v>91</v>
      </c>
      <c r="B92">
        <f>B32+(12/0.017)*(B18*B51+B33*B50)</f>
        <v>0.04590482748551596</v>
      </c>
      <c r="C92">
        <f>C32+(12/0.017)*(C18*C51+C33*C50)</f>
        <v>0.03542544805733484</v>
      </c>
      <c r="D92">
        <f>D32+(12/0.017)*(D18*D51+D33*D50)</f>
        <v>0.06091844859878104</v>
      </c>
      <c r="E92">
        <f>E32+(12/0.017)*(E18*E51+E33*E50)</f>
        <v>0.08467367293147278</v>
      </c>
      <c r="F92">
        <f>F32+(12/0.017)*(F18*F51+F33*F50)</f>
        <v>0.08550748528107725</v>
      </c>
    </row>
    <row r="93" spans="1:6" ht="12.75">
      <c r="A93" t="s">
        <v>92</v>
      </c>
      <c r="B93">
        <f>B33+(13/0.017)*(B19*B51+B34*B50)</f>
        <v>0.11221080225366326</v>
      </c>
      <c r="C93">
        <f>C33+(13/0.017)*(C19*C51+C34*C50)</f>
        <v>0.10028677293580412</v>
      </c>
      <c r="D93">
        <f>D33+(13/0.017)*(D19*D51+D34*D50)</f>
        <v>0.11424454254008821</v>
      </c>
      <c r="E93">
        <f>E33+(13/0.017)*(E19*E51+E34*E50)</f>
        <v>0.08705015255191828</v>
      </c>
      <c r="F93">
        <f>F33+(13/0.017)*(F19*F51+F34*F50)</f>
        <v>0.0782226194520309</v>
      </c>
    </row>
    <row r="94" spans="1:6" ht="12.75">
      <c r="A94" t="s">
        <v>93</v>
      </c>
      <c r="B94">
        <f>B34+(14/0.017)*(B20*B51+B35*B50)</f>
        <v>-0.0317478461958364</v>
      </c>
      <c r="C94">
        <f>C34+(14/0.017)*(C20*C51+C35*C50)</f>
        <v>-0.00865694603881986</v>
      </c>
      <c r="D94">
        <f>D34+(14/0.017)*(D20*D51+D35*D50)</f>
        <v>-0.005435119901457266</v>
      </c>
      <c r="E94">
        <f>E34+(14/0.017)*(E20*E51+E35*E50)</f>
        <v>-0.0029659336770444</v>
      </c>
      <c r="F94">
        <f>F34+(14/0.017)*(F20*F51+F35*F50)</f>
        <v>-0.020313169276981017</v>
      </c>
    </row>
    <row r="95" spans="1:6" ht="12.75">
      <c r="A95" t="s">
        <v>94</v>
      </c>
      <c r="B95" s="52">
        <f>B35</f>
        <v>-0.00594405</v>
      </c>
      <c r="C95" s="52">
        <f>C35</f>
        <v>0.00472288</v>
      </c>
      <c r="D95" s="52">
        <f>D35</f>
        <v>0.0003607877</v>
      </c>
      <c r="E95" s="52">
        <f>E35</f>
        <v>0.006260965</v>
      </c>
      <c r="F95" s="52">
        <f>F35</f>
        <v>0.005186634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0.3541402208635953</v>
      </c>
      <c r="C103">
        <f>C63*10000/C62</f>
        <v>4.981185746191215</v>
      </c>
      <c r="D103">
        <f>D63*10000/D62</f>
        <v>1.528798066142007</v>
      </c>
      <c r="E103">
        <f>E63*10000/E62</f>
        <v>3.7388094142068433</v>
      </c>
      <c r="F103">
        <f>F63*10000/F62</f>
        <v>-1.0803474695559558</v>
      </c>
      <c r="G103">
        <f>AVERAGE(C103:E103)</f>
        <v>3.416264408846688</v>
      </c>
      <c r="H103">
        <f>STDEV(C103:E103)</f>
        <v>1.7486485163408274</v>
      </c>
      <c r="I103">
        <f>(B103*B4+C103*C4+D103*D4+E103*E4+F103*F4)/SUM(B4:F4)</f>
        <v>2.3735680890938733</v>
      </c>
      <c r="K103">
        <f>(LN(H103)+LN(H123))/2-LN(K114*K115^3)</f>
        <v>-3.4826874871381186</v>
      </c>
    </row>
    <row r="104" spans="1:11" ht="12.75">
      <c r="A104" t="s">
        <v>68</v>
      </c>
      <c r="B104">
        <f>B64*10000/B62</f>
        <v>1.1539757945596096</v>
      </c>
      <c r="C104">
        <f>C64*10000/C62</f>
        <v>0.49974318365321274</v>
      </c>
      <c r="D104">
        <f>D64*10000/D62</f>
        <v>0.35471523802257826</v>
      </c>
      <c r="E104">
        <f>E64*10000/E62</f>
        <v>0.48798391391929513</v>
      </c>
      <c r="F104">
        <f>F64*10000/F62</f>
        <v>-0.9836061843969748</v>
      </c>
      <c r="G104">
        <f>AVERAGE(C104:E104)</f>
        <v>0.4474807785316954</v>
      </c>
      <c r="H104">
        <f>STDEV(C104:E104)</f>
        <v>0.08055218330765639</v>
      </c>
      <c r="I104">
        <f>(B104*B4+C104*C4+D104*D4+E104*E4+F104*F4)/SUM(B4:F4)</f>
        <v>0.35911976691288905</v>
      </c>
      <c r="K104">
        <f>(LN(H104)+LN(H124))/2-LN(K114*K115^4)</f>
        <v>-4.25097310505598</v>
      </c>
    </row>
    <row r="105" spans="1:11" ht="12.75">
      <c r="A105" t="s">
        <v>69</v>
      </c>
      <c r="B105">
        <f>B65*10000/B62</f>
        <v>-0.5139343351898159</v>
      </c>
      <c r="C105">
        <f>C65*10000/C62</f>
        <v>-1.8390113934924326</v>
      </c>
      <c r="D105">
        <f>D65*10000/D62</f>
        <v>-0.8264814169385817</v>
      </c>
      <c r="E105">
        <f>E65*10000/E62</f>
        <v>-1.2430477017798252</v>
      </c>
      <c r="F105">
        <f>F65*10000/F62</f>
        <v>-1.6809982709290985</v>
      </c>
      <c r="G105">
        <f>AVERAGE(C105:E105)</f>
        <v>-1.302846837403613</v>
      </c>
      <c r="H105">
        <f>STDEV(C105:E105)</f>
        <v>0.5089068586893375</v>
      </c>
      <c r="I105">
        <f>(B105*B4+C105*C4+D105*D4+E105*E4+F105*F4)/SUM(B4:F4)</f>
        <v>-1.2390286483482176</v>
      </c>
      <c r="K105">
        <f>(LN(H105)+LN(H125))/2-LN(K114*K115^5)</f>
        <v>-3.2101387012711204</v>
      </c>
    </row>
    <row r="106" spans="1:11" ht="12.75">
      <c r="A106" t="s">
        <v>70</v>
      </c>
      <c r="B106">
        <f>B66*10000/B62</f>
        <v>3.6450611798875165</v>
      </c>
      <c r="C106">
        <f>C66*10000/C62</f>
        <v>1.9856584297022535</v>
      </c>
      <c r="D106">
        <f>D66*10000/D62</f>
        <v>2.2714353991180447</v>
      </c>
      <c r="E106">
        <f>E66*10000/E62</f>
        <v>1.5559204329540945</v>
      </c>
      <c r="F106">
        <f>F66*10000/F62</f>
        <v>15.153069014430455</v>
      </c>
      <c r="G106">
        <f>AVERAGE(C106:E106)</f>
        <v>1.937671420591464</v>
      </c>
      <c r="H106">
        <f>STDEV(C106:E106)</f>
        <v>0.3601631317662877</v>
      </c>
      <c r="I106">
        <f>(B106*B4+C106*C4+D106*D4+E106*E4+F106*F4)/SUM(B4:F4)</f>
        <v>3.9464968454992007</v>
      </c>
      <c r="K106">
        <f>(LN(H106)+LN(H126))/2-LN(K114*K115^6)</f>
        <v>-3.0236744549210535</v>
      </c>
    </row>
    <row r="107" spans="1:11" ht="12.75">
      <c r="A107" t="s">
        <v>71</v>
      </c>
      <c r="B107">
        <f>B67*10000/B62</f>
        <v>-0.2314332289901311</v>
      </c>
      <c r="C107">
        <f>C67*10000/C62</f>
        <v>0.3295519791875063</v>
      </c>
      <c r="D107">
        <f>D67*10000/D62</f>
        <v>0.278695439143282</v>
      </c>
      <c r="E107">
        <f>E67*10000/E62</f>
        <v>-0.1985280463467962</v>
      </c>
      <c r="F107">
        <f>F67*10000/F62</f>
        <v>-0.040948846557751405</v>
      </c>
      <c r="G107">
        <f>AVERAGE(C107:E107)</f>
        <v>0.136573123994664</v>
      </c>
      <c r="H107">
        <f>STDEV(C107:E107)</f>
        <v>0.2913180267156149</v>
      </c>
      <c r="I107">
        <f>(B107*B4+C107*C4+D107*D4+E107*E4+F107*F4)/SUM(B4:F4)</f>
        <v>0.05955943745547112</v>
      </c>
      <c r="K107">
        <f>(LN(H107)+LN(H127))/2-LN(K114*K115^7)</f>
        <v>-2.720509133624766</v>
      </c>
    </row>
    <row r="108" spans="1:9" ht="12.75">
      <c r="A108" t="s">
        <v>72</v>
      </c>
      <c r="B108">
        <f>B68*10000/B62</f>
        <v>0.02149650188971957</v>
      </c>
      <c r="C108">
        <f>C68*10000/C62</f>
        <v>0.1803464084367714</v>
      </c>
      <c r="D108">
        <f>D68*10000/D62</f>
        <v>0.08171861960032029</v>
      </c>
      <c r="E108">
        <f>E68*10000/E62</f>
        <v>0.15409539978939632</v>
      </c>
      <c r="F108">
        <f>F68*10000/F62</f>
        <v>-0.04527137904893515</v>
      </c>
      <c r="G108">
        <f>AVERAGE(C108:E108)</f>
        <v>0.13872014260882934</v>
      </c>
      <c r="H108">
        <f>STDEV(C108:E108)</f>
        <v>0.051079928374248254</v>
      </c>
      <c r="I108">
        <f>(B108*B4+C108*C4+D108*D4+E108*E4+F108*F4)/SUM(B4:F4)</f>
        <v>0.0972210033002804</v>
      </c>
    </row>
    <row r="109" spans="1:9" ht="12.75">
      <c r="A109" t="s">
        <v>73</v>
      </c>
      <c r="B109">
        <f>B69*10000/B62</f>
        <v>-0.0767327072677673</v>
      </c>
      <c r="C109">
        <f>C69*10000/C62</f>
        <v>-0.08029966781814347</v>
      </c>
      <c r="D109">
        <f>D69*10000/D62</f>
        <v>-0.13835384340916346</v>
      </c>
      <c r="E109">
        <f>E69*10000/E62</f>
        <v>0.05072937445701315</v>
      </c>
      <c r="F109">
        <f>F69*10000/F62</f>
        <v>0.171070093331617</v>
      </c>
      <c r="G109">
        <f>AVERAGE(C109:E109)</f>
        <v>-0.05597471225676459</v>
      </c>
      <c r="H109">
        <f>STDEV(C109:E109)</f>
        <v>0.09686017456599123</v>
      </c>
      <c r="I109">
        <f>(B109*B4+C109*C4+D109*D4+E109*E4+F109*F4)/SUM(B4:F4)</f>
        <v>-0.028703773663034064</v>
      </c>
    </row>
    <row r="110" spans="1:11" ht="12.75">
      <c r="A110" t="s">
        <v>74</v>
      </c>
      <c r="B110">
        <f>B70*10000/B62</f>
        <v>-0.31610490117251155</v>
      </c>
      <c r="C110">
        <f>C70*10000/C62</f>
        <v>-0.2134309288036161</v>
      </c>
      <c r="D110">
        <f>D70*10000/D62</f>
        <v>-0.14251906743823958</v>
      </c>
      <c r="E110">
        <f>E70*10000/E62</f>
        <v>-0.11511132093697252</v>
      </c>
      <c r="F110">
        <f>F70*10000/F62</f>
        <v>-0.34187976144289306</v>
      </c>
      <c r="G110">
        <f>AVERAGE(C110:E110)</f>
        <v>-0.1570204390596094</v>
      </c>
      <c r="H110">
        <f>STDEV(C110:E110)</f>
        <v>0.05073858154243616</v>
      </c>
      <c r="I110">
        <f>(B110*B4+C110*C4+D110*D4+E110*E4+F110*F4)/SUM(B4:F4)</f>
        <v>-0.2047146645849701</v>
      </c>
      <c r="K110">
        <f>EXP(AVERAGE(K103:K107))</f>
        <v>0.035522230173885096</v>
      </c>
    </row>
    <row r="111" spans="1:9" ht="12.75">
      <c r="A111" t="s">
        <v>75</v>
      </c>
      <c r="B111">
        <f>B71*10000/B62</f>
        <v>-0.03272194637885306</v>
      </c>
      <c r="C111">
        <f>C71*10000/C62</f>
        <v>-0.0032261206342650054</v>
      </c>
      <c r="D111">
        <f>D71*10000/D62</f>
        <v>0.007434736890480136</v>
      </c>
      <c r="E111">
        <f>E71*10000/E62</f>
        <v>-0.019254913730926127</v>
      </c>
      <c r="F111">
        <f>F71*10000/F62</f>
        <v>-0.087442588964317</v>
      </c>
      <c r="G111">
        <f>AVERAGE(C111:E111)</f>
        <v>-0.005015432491570332</v>
      </c>
      <c r="H111">
        <f>STDEV(C111:E111)</f>
        <v>0.013434492557041483</v>
      </c>
      <c r="I111">
        <f>(B111*B4+C111*C4+D111*D4+E111*E4+F111*F4)/SUM(B4:F4)</f>
        <v>-0.020019280889895248</v>
      </c>
    </row>
    <row r="112" spans="1:9" ht="12.75">
      <c r="A112" t="s">
        <v>76</v>
      </c>
      <c r="B112">
        <f>B72*10000/B62</f>
        <v>-0.0489774209097166</v>
      </c>
      <c r="C112">
        <f>C72*10000/C62</f>
        <v>-0.03637897303374675</v>
      </c>
      <c r="D112">
        <f>D72*10000/D62</f>
        <v>-0.04868394477310235</v>
      </c>
      <c r="E112">
        <f>E72*10000/E62</f>
        <v>-0.05744050796947061</v>
      </c>
      <c r="F112">
        <f>F72*10000/F62</f>
        <v>-0.051585598696556566</v>
      </c>
      <c r="G112">
        <f>AVERAGE(C112:E112)</f>
        <v>-0.04750114192543991</v>
      </c>
      <c r="H112">
        <f>STDEV(C112:E112)</f>
        <v>0.010580469289899539</v>
      </c>
      <c r="I112">
        <f>(B112*B4+C112*C4+D112*D4+E112*E4+F112*F4)/SUM(B4:F4)</f>
        <v>-0.04825924756927047</v>
      </c>
    </row>
    <row r="113" spans="1:9" ht="12.75">
      <c r="A113" t="s">
        <v>77</v>
      </c>
      <c r="B113">
        <f>B73*10000/B62</f>
        <v>0.0366320798736493</v>
      </c>
      <c r="C113">
        <f>C73*10000/C62</f>
        <v>0.03321542719815466</v>
      </c>
      <c r="D113">
        <f>D73*10000/D62</f>
        <v>0.027643360909773516</v>
      </c>
      <c r="E113">
        <f>E73*10000/E62</f>
        <v>0.04741863600968983</v>
      </c>
      <c r="F113">
        <f>F73*10000/F62</f>
        <v>0.022966728676251318</v>
      </c>
      <c r="G113">
        <f>AVERAGE(C113:E113)</f>
        <v>0.03609247470587267</v>
      </c>
      <c r="H113">
        <f>STDEV(C113:E113)</f>
        <v>0.010196736148915118</v>
      </c>
      <c r="I113">
        <f>(B113*B4+C113*C4+D113*D4+E113*E4+F113*F4)/SUM(B4:F4)</f>
        <v>0.03442275149649758</v>
      </c>
    </row>
    <row r="114" spans="1:11" ht="12.75">
      <c r="A114" t="s">
        <v>78</v>
      </c>
      <c r="B114">
        <f>B74*10000/B62</f>
        <v>-0.20918078811267812</v>
      </c>
      <c r="C114">
        <f>C74*10000/C62</f>
        <v>-0.18124080736006232</v>
      </c>
      <c r="D114">
        <f>D74*10000/D62</f>
        <v>-0.18443903945474927</v>
      </c>
      <c r="E114">
        <f>E74*10000/E62</f>
        <v>-0.18783548045591725</v>
      </c>
      <c r="F114">
        <f>F74*10000/F62</f>
        <v>-0.15105597474015164</v>
      </c>
      <c r="G114">
        <f>AVERAGE(C114:E114)</f>
        <v>-0.18450510909024295</v>
      </c>
      <c r="H114">
        <f>STDEV(C114:E114)</f>
        <v>0.0032978329563287303</v>
      </c>
      <c r="I114">
        <f>(B114*B4+C114*C4+D114*D4+E114*E4+F114*F4)/SUM(B4:F4)</f>
        <v>-0.18362218772661867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0.0024392866844778673</v>
      </c>
      <c r="C115">
        <f>C75*10000/C62</f>
        <v>0.0029355131384183534</v>
      </c>
      <c r="D115">
        <f>D75*10000/D62</f>
        <v>0.006195315637941992</v>
      </c>
      <c r="E115">
        <f>E75*10000/E62</f>
        <v>0.006220398067002051</v>
      </c>
      <c r="F115">
        <f>F75*10000/F62</f>
        <v>0.007976892608175988</v>
      </c>
      <c r="G115">
        <f>AVERAGE(C115:E115)</f>
        <v>0.005117075614454132</v>
      </c>
      <c r="H115">
        <f>STDEV(C115:E115)</f>
        <v>0.0018893301484117068</v>
      </c>
      <c r="I115">
        <f>(B115*B4+C115*C4+D115*D4+E115*E4+F115*F4)/SUM(B4:F4)</f>
        <v>0.005110041605478325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148.74239436778404</v>
      </c>
      <c r="C122">
        <f>C82*10000/C62</f>
        <v>64.39523713862633</v>
      </c>
      <c r="D122">
        <f>D82*10000/D62</f>
        <v>-27.369356647642388</v>
      </c>
      <c r="E122">
        <f>E82*10000/E62</f>
        <v>-69.94444473710833</v>
      </c>
      <c r="F122">
        <f>F82*10000/F62</f>
        <v>-99.18793281790458</v>
      </c>
      <c r="G122">
        <f>AVERAGE(C122:E122)</f>
        <v>-10.97285474870813</v>
      </c>
      <c r="H122">
        <f>STDEV(C122:E122)</f>
        <v>68.65436247981415</v>
      </c>
      <c r="I122">
        <f>(B122*B4+C122*C4+D122*D4+E122*E4+F122*F4)/SUM(B4:F4)</f>
        <v>0.41489413083404125</v>
      </c>
    </row>
    <row r="123" spans="1:9" ht="12.75">
      <c r="A123" t="s">
        <v>82</v>
      </c>
      <c r="B123">
        <f>B83*10000/B62</f>
        <v>2.037308167473443</v>
      </c>
      <c r="C123">
        <f>C83*10000/C62</f>
        <v>0.4489753609143712</v>
      </c>
      <c r="D123">
        <f>D83*10000/D62</f>
        <v>2.6998486401610124</v>
      </c>
      <c r="E123">
        <f>E83*10000/E62</f>
        <v>0.5845237187941236</v>
      </c>
      <c r="F123">
        <f>F83*10000/F62</f>
        <v>8.811672619069716</v>
      </c>
      <c r="G123">
        <f>AVERAGE(C123:E123)</f>
        <v>1.2444492399565024</v>
      </c>
      <c r="H123">
        <f>STDEV(C123:E123)</f>
        <v>1.2622336946531374</v>
      </c>
      <c r="I123">
        <f>(B123*B4+C123*C4+D123*D4+E123*E4+F123*F4)/SUM(B4:F4)</f>
        <v>2.367694416406625</v>
      </c>
    </row>
    <row r="124" spans="1:9" ht="12.75">
      <c r="A124" t="s">
        <v>83</v>
      </c>
      <c r="B124">
        <f>B84*10000/B62</f>
        <v>1.7120659241397143</v>
      </c>
      <c r="C124">
        <f>C84*10000/C62</f>
        <v>-2.506253629849556</v>
      </c>
      <c r="D124">
        <f>D84*10000/D62</f>
        <v>-1.1979155581185907</v>
      </c>
      <c r="E124">
        <f>E84*10000/E62</f>
        <v>1.0644680538354276</v>
      </c>
      <c r="F124">
        <f>F84*10000/F62</f>
        <v>3.4563129575634495</v>
      </c>
      <c r="G124">
        <f>AVERAGE(C124:E124)</f>
        <v>-0.8799003780442399</v>
      </c>
      <c r="H124">
        <f>STDEV(C124:E124)</f>
        <v>1.8064782247934301</v>
      </c>
      <c r="I124">
        <f>(B124*B4+C124*C4+D124*D4+E124*E4+F124*F4)/SUM(B4:F4)</f>
        <v>0.07371458241544947</v>
      </c>
    </row>
    <row r="125" spans="1:9" ht="12.75">
      <c r="A125" t="s">
        <v>84</v>
      </c>
      <c r="B125">
        <f>B85*10000/B62</f>
        <v>-0.10384642846257715</v>
      </c>
      <c r="C125">
        <f>C85*10000/C62</f>
        <v>1.2163635828555395</v>
      </c>
      <c r="D125">
        <f>D85*10000/D62</f>
        <v>1.3942305412420783</v>
      </c>
      <c r="E125">
        <f>E85*10000/E62</f>
        <v>0.09810954459604454</v>
      </c>
      <c r="F125">
        <f>F85*10000/F62</f>
        <v>-1.208239368890433</v>
      </c>
      <c r="G125">
        <f>AVERAGE(C125:E125)</f>
        <v>0.9029012228978875</v>
      </c>
      <c r="H125">
        <f>STDEV(C125:E125)</f>
        <v>0.7026210912144198</v>
      </c>
      <c r="I125">
        <f>(B125*B4+C125*C4+D125*D4+E125*E4+F125*F4)/SUM(B4:F4)</f>
        <v>0.47553322532800596</v>
      </c>
    </row>
    <row r="126" spans="1:9" ht="12.75">
      <c r="A126" t="s">
        <v>85</v>
      </c>
      <c r="B126">
        <f>B86*10000/B62</f>
        <v>1.5997597983452687</v>
      </c>
      <c r="C126">
        <f>C86*10000/C62</f>
        <v>0.9495629850762713</v>
      </c>
      <c r="D126">
        <f>D86*10000/D62</f>
        <v>0.32169492567637</v>
      </c>
      <c r="E126">
        <f>E86*10000/E62</f>
        <v>0.09723856932656305</v>
      </c>
      <c r="F126">
        <f>F86*10000/F62</f>
        <v>1.1705003740734967</v>
      </c>
      <c r="G126">
        <f>AVERAGE(C126:E126)</f>
        <v>0.4561654933597348</v>
      </c>
      <c r="H126">
        <f>STDEV(C126:E126)</f>
        <v>0.4417872537778622</v>
      </c>
      <c r="I126">
        <f>(B126*B4+C126*C4+D126*D4+E126*E4+F126*F4)/SUM(B4:F4)</f>
        <v>0.7171129487021702</v>
      </c>
    </row>
    <row r="127" spans="1:9" ht="12.75">
      <c r="A127" t="s">
        <v>86</v>
      </c>
      <c r="B127">
        <f>B87*10000/B62</f>
        <v>0.2836723546604007</v>
      </c>
      <c r="C127">
        <f>C87*10000/C62</f>
        <v>0.23472289898251508</v>
      </c>
      <c r="D127">
        <f>D87*10000/D62</f>
        <v>0.2781551943550246</v>
      </c>
      <c r="E127">
        <f>E87*10000/E62</f>
        <v>-0.27387640361385635</v>
      </c>
      <c r="F127">
        <f>F87*10000/F62</f>
        <v>0.15480549221373274</v>
      </c>
      <c r="G127">
        <f>AVERAGE(C127:E127)</f>
        <v>0.07966722990789443</v>
      </c>
      <c r="H127">
        <f>STDEV(C127:E127)</f>
        <v>0.3069469281050924</v>
      </c>
      <c r="I127">
        <f>(B127*B4+C127*C4+D127*D4+E127*E4+F127*F4)/SUM(B4:F4)</f>
        <v>0.11920471688634873</v>
      </c>
    </row>
    <row r="128" spans="1:9" ht="12.75">
      <c r="A128" t="s">
        <v>87</v>
      </c>
      <c r="B128">
        <f>B88*10000/B62</f>
        <v>0.41891094619697394</v>
      </c>
      <c r="C128">
        <f>C88*10000/C62</f>
        <v>0.01802557602848899</v>
      </c>
      <c r="D128">
        <f>D88*10000/D62</f>
        <v>0.21469703908620172</v>
      </c>
      <c r="E128">
        <f>E88*10000/E62</f>
        <v>0.5427161826472883</v>
      </c>
      <c r="F128">
        <f>F88*10000/F62</f>
        <v>0.7100171259461358</v>
      </c>
      <c r="G128">
        <f>AVERAGE(C128:E128)</f>
        <v>0.258479599253993</v>
      </c>
      <c r="H128">
        <f>STDEV(C128:E128)</f>
        <v>0.26507120288638597</v>
      </c>
      <c r="I128">
        <f>(B128*B4+C128*C4+D128*D4+E128*E4+F128*F4)/SUM(B4:F4)</f>
        <v>0.34192031387175886</v>
      </c>
    </row>
    <row r="129" spans="1:9" ht="12.75">
      <c r="A129" t="s">
        <v>88</v>
      </c>
      <c r="B129">
        <f>B89*10000/B62</f>
        <v>0.055419091239298925</v>
      </c>
      <c r="C129">
        <f>C89*10000/C62</f>
        <v>0.2154416848641953</v>
      </c>
      <c r="D129">
        <f>D89*10000/D62</f>
        <v>0.16378450797958352</v>
      </c>
      <c r="E129">
        <f>E89*10000/E62</f>
        <v>-0.06118440090396684</v>
      </c>
      <c r="F129">
        <f>F89*10000/F62</f>
        <v>-0.08134883908472199</v>
      </c>
      <c r="G129">
        <f>AVERAGE(C129:E129)</f>
        <v>0.10601393064660398</v>
      </c>
      <c r="H129">
        <f>STDEV(C129:E129)</f>
        <v>0.14708357330406743</v>
      </c>
      <c r="I129">
        <f>(B129*B4+C129*C4+D129*D4+E129*E4+F129*F4)/SUM(B4:F4)</f>
        <v>0.07369790181691853</v>
      </c>
    </row>
    <row r="130" spans="1:9" ht="12.75">
      <c r="A130" t="s">
        <v>89</v>
      </c>
      <c r="B130">
        <f>B90*10000/B62</f>
        <v>0.14707143737747905</v>
      </c>
      <c r="C130">
        <f>C90*10000/C62</f>
        <v>0.14058943281919284</v>
      </c>
      <c r="D130">
        <f>D90*10000/D62</f>
        <v>0.04967081022800763</v>
      </c>
      <c r="E130">
        <f>E90*10000/E62</f>
        <v>-0.06918409592614905</v>
      </c>
      <c r="F130">
        <f>F90*10000/F62</f>
        <v>0.29488306611780785</v>
      </c>
      <c r="G130">
        <f>AVERAGE(C130:E130)</f>
        <v>0.040358715707017136</v>
      </c>
      <c r="H130">
        <f>STDEV(C130:E130)</f>
        <v>0.10519633866653388</v>
      </c>
      <c r="I130">
        <f>(B130*B4+C130*C4+D130*D4+E130*E4+F130*F4)/SUM(B4:F4)</f>
        <v>0.089745354714306</v>
      </c>
    </row>
    <row r="131" spans="1:9" ht="12.75">
      <c r="A131" t="s">
        <v>90</v>
      </c>
      <c r="B131">
        <f>B91*10000/B62</f>
        <v>0.004466419994932909</v>
      </c>
      <c r="C131">
        <f>C91*10000/C62</f>
        <v>0.038284108160396325</v>
      </c>
      <c r="D131">
        <f>D91*10000/D62</f>
        <v>0.007443636060537331</v>
      </c>
      <c r="E131">
        <f>E91*10000/E62</f>
        <v>-0.03820516486935779</v>
      </c>
      <c r="F131">
        <f>F91*10000/F62</f>
        <v>0.019581786947913463</v>
      </c>
      <c r="G131">
        <f>AVERAGE(C131:E131)</f>
        <v>0.002507526450525289</v>
      </c>
      <c r="H131">
        <f>STDEV(C131:E131)</f>
        <v>0.03848280272688838</v>
      </c>
      <c r="I131">
        <f>(B131*B4+C131*C4+D131*D4+E131*E4+F131*F4)/SUM(B4:F4)</f>
        <v>0.00506625932426226</v>
      </c>
    </row>
    <row r="132" spans="1:9" ht="12.75">
      <c r="A132" t="s">
        <v>91</v>
      </c>
      <c r="B132">
        <f>B92*10000/B62</f>
        <v>0.0459048968236456</v>
      </c>
      <c r="C132">
        <f>C92*10000/C62</f>
        <v>0.03542519630386272</v>
      </c>
      <c r="D132">
        <f>D92*10000/D62</f>
        <v>0.06091863186594502</v>
      </c>
      <c r="E132">
        <f>E92*10000/E62</f>
        <v>0.08467393247724893</v>
      </c>
      <c r="F132">
        <f>F92*10000/F62</f>
        <v>0.0855075882750621</v>
      </c>
      <c r="G132">
        <f>AVERAGE(C132:E132)</f>
        <v>0.06033925354901889</v>
      </c>
      <c r="H132">
        <f>STDEV(C132:E132)</f>
        <v>0.024629479553870876</v>
      </c>
      <c r="I132">
        <f>(B132*B4+C132*C4+D132*D4+E132*E4+F132*F4)/SUM(B4:F4)</f>
        <v>0.06160229713998416</v>
      </c>
    </row>
    <row r="133" spans="1:9" ht="12.75">
      <c r="A133" t="s">
        <v>92</v>
      </c>
      <c r="B133">
        <f>B93*10000/B62</f>
        <v>0.11221097174536115</v>
      </c>
      <c r="C133">
        <f>C93*10000/C62</f>
        <v>0.10028606024070276</v>
      </c>
      <c r="D133">
        <f>D93*10000/D62</f>
        <v>0.11424488623356356</v>
      </c>
      <c r="E133">
        <f>E93*10000/E62</f>
        <v>0.08705041938219298</v>
      </c>
      <c r="F133">
        <f>F93*10000/F62</f>
        <v>0.07822271367137622</v>
      </c>
      <c r="G133">
        <f>AVERAGE(C133:E133)</f>
        <v>0.10052712195215309</v>
      </c>
      <c r="H133">
        <f>STDEV(C133:E133)</f>
        <v>0.013598835975704774</v>
      </c>
      <c r="I133">
        <f>(B133*B4+C133*C4+D133*D4+E133*E4+F133*F4)/SUM(B4:F4)</f>
        <v>0.09924451149561418</v>
      </c>
    </row>
    <row r="134" spans="1:9" ht="12.75">
      <c r="A134" t="s">
        <v>93</v>
      </c>
      <c r="B134">
        <f>B94*10000/B62</f>
        <v>-0.03174789415018882</v>
      </c>
      <c r="C134">
        <f>C94*10000/C62</f>
        <v>-0.008656884517615676</v>
      </c>
      <c r="D134">
        <f>D94*10000/D62</f>
        <v>-0.005435136252481186</v>
      </c>
      <c r="E134">
        <f>E94*10000/E62</f>
        <v>-0.002965942768365605</v>
      </c>
      <c r="F134">
        <f>F94*10000/F62</f>
        <v>-0.020313193744245395</v>
      </c>
      <c r="G134">
        <f>AVERAGE(C134:E134)</f>
        <v>-0.005685987846154156</v>
      </c>
      <c r="H134">
        <f>STDEV(C134:E134)</f>
        <v>0.002853751809438859</v>
      </c>
      <c r="I134">
        <f>(B134*B4+C134*C4+D134*D4+E134*E4+F134*F4)/SUM(B4:F4)</f>
        <v>-0.01141209001112073</v>
      </c>
    </row>
    <row r="135" spans="1:9" ht="12.75">
      <c r="A135" t="s">
        <v>94</v>
      </c>
      <c r="B135">
        <f>B95*10000/B62</f>
        <v>-0.005944058978343499</v>
      </c>
      <c r="C135">
        <f>C95*10000/C62</f>
        <v>0.0047228464365165835</v>
      </c>
      <c r="D135">
        <f>D95*10000/D62</f>
        <v>0.000360788785394328</v>
      </c>
      <c r="E135">
        <f>E95*10000/E62</f>
        <v>0.006260984191408192</v>
      </c>
      <c r="F135">
        <f>F95*10000/F62</f>
        <v>0.0051866402473139265</v>
      </c>
      <c r="G135">
        <f>AVERAGE(C135:E135)</f>
        <v>0.003781539804439701</v>
      </c>
      <c r="H135">
        <f>STDEV(C135:E135)</f>
        <v>0.0030606568067950255</v>
      </c>
      <c r="I135">
        <f>(B135*B4+C135*C4+D135*D4+E135*E4+F135*F4)/SUM(B4:F4)</f>
        <v>0.0025602398251608383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2005-04-14T13:39:05Z</cp:lastPrinted>
  <dcterms:created xsi:type="dcterms:W3CDTF">2005-04-14T13:39:05Z</dcterms:created>
  <dcterms:modified xsi:type="dcterms:W3CDTF">2005-04-15T07:42:53Z</dcterms:modified>
  <cp:category/>
  <cp:version/>
  <cp:contentType/>
  <cp:contentStatus/>
</cp:coreProperties>
</file>