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<sst xmlns="http://schemas.openxmlformats.org/spreadsheetml/2006/main" count="204" uniqueCount="98">
  <si>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15/04/2005       07:51:22</t>
  </si>
  <si>
    <t>LISSNER</t>
  </si>
  <si>
    <t>HCMQAP549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</si>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</sst>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0875503"/>
        <c:axId val="30770664"/>
      </c:lineChart>
      <c:catAx>
        <c:axId val="108755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70664"/>
        <c:crosses val="autoZero"/>
        <c:auto val="1"/>
        <c:lblOffset val="100"/>
        <c:noMultiLvlLbl val="0"/>
      </c:catAx>
      <c:valAx>
        <c:axId val="30770664"/>
        <c:scaling>
          <c:orientation val="minMax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75503"/>
        <c:crossesAt val="1"/>
        <c:crossBetween val="between"/>
        <c:dispUnits/>
        <c:majorUnit val="4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-0.002252</v>
      </c>
      <c r="C4" s="12">
        <v>-0.003751</v>
      </c>
      <c r="D4" s="12">
        <v>-0.00375</v>
      </c>
      <c r="E4" s="12">
        <v>-0.00375</v>
      </c>
      <c r="F4" s="24">
        <v>-0.002084</v>
      </c>
      <c r="G4" s="34">
        <v>-0.01169</v>
      </c>
    </row>
    <row r="5" spans="1:7" ht="12.75" thickBot="1">
      <c r="A5" s="44" t="s">
        <v>13</v>
      </c>
      <c r="B5" s="45">
        <v>5.211169</v>
      </c>
      <c r="C5" s="46">
        <v>4.255281</v>
      </c>
      <c r="D5" s="46">
        <v>-0.045945</v>
      </c>
      <c r="E5" s="46">
        <v>-3.961091</v>
      </c>
      <c r="F5" s="47">
        <v>-6.009215</v>
      </c>
      <c r="G5" s="48">
        <v>5.053429</v>
      </c>
    </row>
    <row r="6" spans="1:7" ht="12.75" thickTop="1">
      <c r="A6" s="6" t="s">
        <v>14</v>
      </c>
      <c r="B6" s="39">
        <v>-201.5843</v>
      </c>
      <c r="C6" s="40">
        <v>178.9379</v>
      </c>
      <c r="D6" s="40">
        <v>-18.16024</v>
      </c>
      <c r="E6" s="40">
        <v>34.49721</v>
      </c>
      <c r="F6" s="41">
        <v>-133.6398</v>
      </c>
      <c r="G6" s="42">
        <v>-0.002395028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5.157869</v>
      </c>
      <c r="C8" s="13">
        <v>3.435402</v>
      </c>
      <c r="D8" s="13">
        <v>2.218999</v>
      </c>
      <c r="E8" s="13">
        <v>-1.09735</v>
      </c>
      <c r="F8" s="25">
        <v>-1.01921</v>
      </c>
      <c r="G8" s="35">
        <v>1.705541</v>
      </c>
    </row>
    <row r="9" spans="1:7" ht="12">
      <c r="A9" s="20" t="s">
        <v>17</v>
      </c>
      <c r="B9" s="29">
        <v>-0.1522615</v>
      </c>
      <c r="C9" s="13">
        <v>0.2689202</v>
      </c>
      <c r="D9" s="13">
        <v>-0.7705225</v>
      </c>
      <c r="E9" s="13">
        <v>-0.6358773</v>
      </c>
      <c r="F9" s="25">
        <v>-0.9174357</v>
      </c>
      <c r="G9" s="35">
        <v>-0.4182892</v>
      </c>
    </row>
    <row r="10" spans="1:7" ht="12">
      <c r="A10" s="20" t="s">
        <v>18</v>
      </c>
      <c r="B10" s="29">
        <v>-1.297644</v>
      </c>
      <c r="C10" s="13">
        <v>-1.064358</v>
      </c>
      <c r="D10" s="13">
        <v>-0.3652144</v>
      </c>
      <c r="E10" s="13">
        <v>0.9641431</v>
      </c>
      <c r="F10" s="25">
        <v>-0.9926513</v>
      </c>
      <c r="G10" s="35">
        <v>-0.4322647</v>
      </c>
    </row>
    <row r="11" spans="1:7" ht="12">
      <c r="A11" s="21" t="s">
        <v>19</v>
      </c>
      <c r="B11" s="31">
        <v>3.054551</v>
      </c>
      <c r="C11" s="15">
        <v>2.007566</v>
      </c>
      <c r="D11" s="15">
        <v>2.678245</v>
      </c>
      <c r="E11" s="15">
        <v>2.043129</v>
      </c>
      <c r="F11" s="27">
        <v>14.67245</v>
      </c>
      <c r="G11" s="37">
        <v>4.022251</v>
      </c>
    </row>
    <row r="12" spans="1:7" ht="12">
      <c r="A12" s="20" t="s">
        <v>20</v>
      </c>
      <c r="B12" s="29">
        <v>-0.03026887</v>
      </c>
      <c r="C12" s="13">
        <v>0.1331662</v>
      </c>
      <c r="D12" s="13">
        <v>0.07471769</v>
      </c>
      <c r="E12" s="13">
        <v>-0.1316727</v>
      </c>
      <c r="F12" s="25">
        <v>-0.7935723</v>
      </c>
      <c r="G12" s="35">
        <v>-0.09212907</v>
      </c>
    </row>
    <row r="13" spans="1:7" ht="12">
      <c r="A13" s="20" t="s">
        <v>21</v>
      </c>
      <c r="B13" s="29">
        <v>-0.17681</v>
      </c>
      <c r="C13" s="13">
        <v>0.100577</v>
      </c>
      <c r="D13" s="13">
        <v>0.001395622</v>
      </c>
      <c r="E13" s="13">
        <v>-0.1528289</v>
      </c>
      <c r="F13" s="25">
        <v>0.07365827</v>
      </c>
      <c r="G13" s="35">
        <v>-0.02791664</v>
      </c>
    </row>
    <row r="14" spans="1:7" ht="12">
      <c r="A14" s="20" t="s">
        <v>22</v>
      </c>
      <c r="B14" s="29">
        <v>-0.002930729</v>
      </c>
      <c r="C14" s="13">
        <v>-0.1723416</v>
      </c>
      <c r="D14" s="13">
        <v>-0.06263026</v>
      </c>
      <c r="E14" s="13">
        <v>-0.1290542</v>
      </c>
      <c r="F14" s="25">
        <v>-0.1180764</v>
      </c>
      <c r="G14" s="35">
        <v>-0.1037979</v>
      </c>
    </row>
    <row r="15" spans="1:7" ht="12">
      <c r="A15" s="21" t="s">
        <v>23</v>
      </c>
      <c r="B15" s="31">
        <v>-0.2853815</v>
      </c>
      <c r="C15" s="15">
        <v>-0.1265423</v>
      </c>
      <c r="D15" s="15">
        <v>-0.02956452</v>
      </c>
      <c r="E15" s="15">
        <v>-0.1419726</v>
      </c>
      <c r="F15" s="27">
        <v>-0.3776754</v>
      </c>
      <c r="G15" s="37">
        <v>-0.1634375</v>
      </c>
    </row>
    <row r="16" spans="1:7" ht="12">
      <c r="A16" s="20" t="s">
        <v>24</v>
      </c>
      <c r="B16" s="29">
        <v>-0.01000355</v>
      </c>
      <c r="C16" s="13">
        <v>-0.03763017</v>
      </c>
      <c r="D16" s="13">
        <v>-0.004405221</v>
      </c>
      <c r="E16" s="13">
        <v>0.02792832</v>
      </c>
      <c r="F16" s="25">
        <v>0.009748408</v>
      </c>
      <c r="G16" s="35">
        <v>-0.003538566</v>
      </c>
    </row>
    <row r="17" spans="1:7" ht="12">
      <c r="A17" s="20" t="s">
        <v>25</v>
      </c>
      <c r="B17" s="29">
        <v>-0.05724507</v>
      </c>
      <c r="C17" s="13">
        <v>-0.05721044</v>
      </c>
      <c r="D17" s="13">
        <v>-0.04263132</v>
      </c>
      <c r="E17" s="13">
        <v>-0.04262684</v>
      </c>
      <c r="F17" s="25">
        <v>-0.04845331</v>
      </c>
      <c r="G17" s="35">
        <v>-0.04902659</v>
      </c>
    </row>
    <row r="18" spans="1:7" ht="12">
      <c r="A18" s="20" t="s">
        <v>26</v>
      </c>
      <c r="B18" s="29">
        <v>0.09067708</v>
      </c>
      <c r="C18" s="13">
        <v>-0.02000818</v>
      </c>
      <c r="D18" s="13">
        <v>0.04118484</v>
      </c>
      <c r="E18" s="13">
        <v>0.01582972</v>
      </c>
      <c r="F18" s="25">
        <v>0.02278869</v>
      </c>
      <c r="G18" s="35">
        <v>0.025062</v>
      </c>
    </row>
    <row r="19" spans="1:7" ht="12">
      <c r="A19" s="21" t="s">
        <v>27</v>
      </c>
      <c r="B19" s="31">
        <v>-0.2105574</v>
      </c>
      <c r="C19" s="15">
        <v>-0.1981802</v>
      </c>
      <c r="D19" s="15">
        <v>-0.2040335</v>
      </c>
      <c r="E19" s="15">
        <v>-0.1991474</v>
      </c>
      <c r="F19" s="27">
        <v>-0.1460925</v>
      </c>
      <c r="G19" s="37">
        <v>-0.1946449</v>
      </c>
    </row>
    <row r="20" spans="1:7" ht="12.75" thickBot="1">
      <c r="A20" s="44" t="s">
        <v>28</v>
      </c>
      <c r="B20" s="45">
        <v>-0.00384798</v>
      </c>
      <c r="C20" s="46">
        <v>0.0012216</v>
      </c>
      <c r="D20" s="46">
        <v>-0.0008101859</v>
      </c>
      <c r="E20" s="46">
        <v>0.00264499</v>
      </c>
      <c r="F20" s="47">
        <v>0.001331014</v>
      </c>
      <c r="G20" s="48">
        <v>0.0003575634</v>
      </c>
    </row>
    <row r="21" spans="1:7" ht="12.75" thickTop="1">
      <c r="A21" s="6" t="s">
        <v>29</v>
      </c>
      <c r="B21" s="39">
        <v>-97.76771</v>
      </c>
      <c r="C21" s="40">
        <v>60.31281</v>
      </c>
      <c r="D21" s="40">
        <v>61.11023</v>
      </c>
      <c r="E21" s="40">
        <v>-7.313225</v>
      </c>
      <c r="F21" s="41">
        <v>-99.59807</v>
      </c>
      <c r="G21" s="43">
        <v>0.01407662</v>
      </c>
    </row>
    <row r="22" spans="1:7" ht="12">
      <c r="A22" s="20" t="s">
        <v>30</v>
      </c>
      <c r="B22" s="29">
        <v>104.2272</v>
      </c>
      <c r="C22" s="13">
        <v>85.10767</v>
      </c>
      <c r="D22" s="13">
        <v>-0.9188994</v>
      </c>
      <c r="E22" s="13">
        <v>-79.22347</v>
      </c>
      <c r="F22" s="25">
        <v>-120.1901</v>
      </c>
      <c r="G22" s="36">
        <v>0</v>
      </c>
    </row>
    <row r="23" spans="1:7" ht="12">
      <c r="A23" s="20" t="s">
        <v>31</v>
      </c>
      <c r="B23" s="29">
        <v>0.7895017</v>
      </c>
      <c r="C23" s="13">
        <v>0.7623784</v>
      </c>
      <c r="D23" s="13">
        <v>-1.572848</v>
      </c>
      <c r="E23" s="13">
        <v>2.236978</v>
      </c>
      <c r="F23" s="25">
        <v>0.8314531</v>
      </c>
      <c r="G23" s="35">
        <v>0.5684204</v>
      </c>
    </row>
    <row r="24" spans="1:7" ht="12">
      <c r="A24" s="20" t="s">
        <v>32</v>
      </c>
      <c r="B24" s="29">
        <v>1.748733</v>
      </c>
      <c r="C24" s="13">
        <v>1.39909</v>
      </c>
      <c r="D24" s="13">
        <v>-1.041145</v>
      </c>
      <c r="E24" s="13">
        <v>-0.09185192</v>
      </c>
      <c r="F24" s="25">
        <v>0.5494536</v>
      </c>
      <c r="G24" s="35">
        <v>0.3902579</v>
      </c>
    </row>
    <row r="25" spans="1:7" ht="12">
      <c r="A25" s="20" t="s">
        <v>33</v>
      </c>
      <c r="B25" s="29">
        <v>0.2761936</v>
      </c>
      <c r="C25" s="13">
        <v>0.5689717</v>
      </c>
      <c r="D25" s="13">
        <v>0.08361273</v>
      </c>
      <c r="E25" s="13">
        <v>1.07163</v>
      </c>
      <c r="F25" s="25">
        <v>-2.458316</v>
      </c>
      <c r="G25" s="35">
        <v>0.1260638</v>
      </c>
    </row>
    <row r="26" spans="1:7" ht="12">
      <c r="A26" s="21" t="s">
        <v>34</v>
      </c>
      <c r="B26" s="31">
        <v>1.560097</v>
      </c>
      <c r="C26" s="15">
        <v>1.348005</v>
      </c>
      <c r="D26" s="15">
        <v>1.381193</v>
      </c>
      <c r="E26" s="15">
        <v>0.06415855</v>
      </c>
      <c r="F26" s="27">
        <v>0.8890903</v>
      </c>
      <c r="G26" s="37">
        <v>1.016183</v>
      </c>
    </row>
    <row r="27" spans="1:7" ht="12">
      <c r="A27" s="20" t="s">
        <v>35</v>
      </c>
      <c r="B27" s="29">
        <v>0.1823895</v>
      </c>
      <c r="C27" s="13">
        <v>0.1315277</v>
      </c>
      <c r="D27" s="13">
        <v>0.2879393</v>
      </c>
      <c r="E27" s="13">
        <v>-0.05197197</v>
      </c>
      <c r="F27" s="25">
        <v>0.1528248</v>
      </c>
      <c r="G27" s="35">
        <v>0.1352147</v>
      </c>
    </row>
    <row r="28" spans="1:7" ht="12">
      <c r="A28" s="20" t="s">
        <v>36</v>
      </c>
      <c r="B28" s="29">
        <v>0.2174344</v>
      </c>
      <c r="C28" s="13">
        <v>0.3416502</v>
      </c>
      <c r="D28" s="13">
        <v>-0.2731564</v>
      </c>
      <c r="E28" s="13">
        <v>0.07202882</v>
      </c>
      <c r="F28" s="25">
        <v>0.1677979</v>
      </c>
      <c r="G28" s="35">
        <v>0.08768423</v>
      </c>
    </row>
    <row r="29" spans="1:7" ht="12">
      <c r="A29" s="20" t="s">
        <v>37</v>
      </c>
      <c r="B29" s="29">
        <v>-0.01097369</v>
      </c>
      <c r="C29" s="13">
        <v>-0.01630335</v>
      </c>
      <c r="D29" s="13">
        <v>0.09050946</v>
      </c>
      <c r="E29" s="13">
        <v>0.09656802</v>
      </c>
      <c r="F29" s="25">
        <v>-0.04174932</v>
      </c>
      <c r="G29" s="35">
        <v>0.03392417</v>
      </c>
    </row>
    <row r="30" spans="1:7" ht="12">
      <c r="A30" s="21" t="s">
        <v>38</v>
      </c>
      <c r="B30" s="31">
        <v>0.2546532</v>
      </c>
      <c r="C30" s="15">
        <v>0.2288494</v>
      </c>
      <c r="D30" s="15">
        <v>0.1879011</v>
      </c>
      <c r="E30" s="15">
        <v>-0.07812282</v>
      </c>
      <c r="F30" s="27">
        <v>0.2611257</v>
      </c>
      <c r="G30" s="37">
        <v>0.153208</v>
      </c>
    </row>
    <row r="31" spans="1:7" ht="12">
      <c r="A31" s="20" t="s">
        <v>39</v>
      </c>
      <c r="B31" s="29">
        <v>-0.01745183</v>
      </c>
      <c r="C31" s="13">
        <v>-0.03572374</v>
      </c>
      <c r="D31" s="13">
        <v>0.05557109</v>
      </c>
      <c r="E31" s="13">
        <v>-0.007592194</v>
      </c>
      <c r="F31" s="25">
        <v>0.001063565</v>
      </c>
      <c r="G31" s="35">
        <v>0.0005670714</v>
      </c>
    </row>
    <row r="32" spans="1:7" ht="12">
      <c r="A32" s="20" t="s">
        <v>40</v>
      </c>
      <c r="B32" s="29">
        <v>0.007138816</v>
      </c>
      <c r="C32" s="13">
        <v>0.04442257</v>
      </c>
      <c r="D32" s="13">
        <v>-0.02107804</v>
      </c>
      <c r="E32" s="13">
        <v>0.02745738</v>
      </c>
      <c r="F32" s="25">
        <v>0.03359301</v>
      </c>
      <c r="G32" s="35">
        <v>0.01775367</v>
      </c>
    </row>
    <row r="33" spans="1:7" ht="12">
      <c r="A33" s="20" t="s">
        <v>41</v>
      </c>
      <c r="B33" s="29">
        <v>0.1332684</v>
      </c>
      <c r="C33" s="13">
        <v>0.08195302</v>
      </c>
      <c r="D33" s="13">
        <v>0.09193988</v>
      </c>
      <c r="E33" s="13">
        <v>0.0981953</v>
      </c>
      <c r="F33" s="25">
        <v>0.1134681</v>
      </c>
      <c r="G33" s="35">
        <v>0.09988808</v>
      </c>
    </row>
    <row r="34" spans="1:7" ht="12">
      <c r="A34" s="21" t="s">
        <v>42</v>
      </c>
      <c r="B34" s="31">
        <v>-0.007772956</v>
      </c>
      <c r="C34" s="15">
        <v>-0.002689349</v>
      </c>
      <c r="D34" s="15">
        <v>0.01180281</v>
      </c>
      <c r="E34" s="15">
        <v>-0.004333539</v>
      </c>
      <c r="F34" s="27">
        <v>-0.02130843</v>
      </c>
      <c r="G34" s="37">
        <v>-0.002796656</v>
      </c>
    </row>
    <row r="35" spans="1:7" ht="12.75" thickBot="1">
      <c r="A35" s="22" t="s">
        <v>43</v>
      </c>
      <c r="B35" s="32">
        <v>0.001817766</v>
      </c>
      <c r="C35" s="16">
        <v>-0.000840193</v>
      </c>
      <c r="D35" s="16">
        <v>0.00250157</v>
      </c>
      <c r="E35" s="16">
        <v>-0.001177159</v>
      </c>
      <c r="F35" s="28">
        <v>0.006125562</v>
      </c>
      <c r="G35" s="38">
        <v>0.001198089</v>
      </c>
    </row>
    <row r="36" spans="1:7" ht="12">
      <c r="A36" s="4" t="s">
        <v>44</v>
      </c>
      <c r="B36" s="3">
        <v>20.7428</v>
      </c>
      <c r="C36" s="3">
        <v>20.72449</v>
      </c>
      <c r="D36" s="3">
        <v>20.71838</v>
      </c>
      <c r="E36" s="3">
        <v>20.69702</v>
      </c>
      <c r="F36" s="3">
        <v>20.69397</v>
      </c>
      <c r="G36" s="3"/>
    </row>
    <row r="37" spans="1:6" ht="12">
      <c r="A37" s="4" t="s">
        <v>45</v>
      </c>
      <c r="B37" s="2">
        <v>0.3346761</v>
      </c>
      <c r="C37" s="2">
        <v>0.3128052</v>
      </c>
      <c r="D37" s="2">
        <v>0.3031413</v>
      </c>
      <c r="E37" s="2">
        <v>0.2990723</v>
      </c>
      <c r="F37" s="2">
        <v>0.2970378</v>
      </c>
    </row>
    <row r="38" spans="1:7" ht="12">
      <c r="A38" s="4" t="s">
        <v>53</v>
      </c>
      <c r="B38" s="2">
        <v>0.0003443881</v>
      </c>
      <c r="C38" s="2">
        <v>-0.0003050449</v>
      </c>
      <c r="D38" s="2">
        <v>3.088195E-05</v>
      </c>
      <c r="E38" s="2">
        <v>-5.874007E-05</v>
      </c>
      <c r="F38" s="2">
        <v>0.0002251202</v>
      </c>
      <c r="G38" s="2">
        <v>0.0002835393</v>
      </c>
    </row>
    <row r="39" spans="1:7" ht="12.75" thickBot="1">
      <c r="A39" s="4" t="s">
        <v>54</v>
      </c>
      <c r="B39" s="2">
        <v>0.0001626156</v>
      </c>
      <c r="C39" s="2">
        <v>-9.993562E-05</v>
      </c>
      <c r="D39" s="2">
        <v>-0.0001038845</v>
      </c>
      <c r="E39" s="2">
        <v>1.196712E-05</v>
      </c>
      <c r="F39" s="2">
        <v>0.0001720224</v>
      </c>
      <c r="G39" s="2">
        <v>0.001031628</v>
      </c>
    </row>
    <row r="40" spans="2:7" ht="12.75" thickBot="1">
      <c r="B40" s="7" t="s">
        <v>46</v>
      </c>
      <c r="C40" s="18">
        <v>-0.003751</v>
      </c>
      <c r="D40" s="17" t="s">
        <v>47</v>
      </c>
      <c r="E40" s="18">
        <v>3.11679</v>
      </c>
      <c r="F40" s="17" t="s">
        <v>48</v>
      </c>
      <c r="G40" s="8">
        <v>54.980675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0.002252</v>
      </c>
      <c r="C4">
        <v>0.003751</v>
      </c>
      <c r="D4">
        <v>0.00375</v>
      </c>
      <c r="E4">
        <v>0.00375</v>
      </c>
      <c r="F4">
        <v>0.002084</v>
      </c>
      <c r="G4">
        <v>0.01169</v>
      </c>
    </row>
    <row r="5" spans="1:7" ht="12.75">
      <c r="A5" t="s">
        <v>13</v>
      </c>
      <c r="B5">
        <v>5.211169</v>
      </c>
      <c r="C5">
        <v>4.255281</v>
      </c>
      <c r="D5">
        <v>-0.045945</v>
      </c>
      <c r="E5">
        <v>-3.961091</v>
      </c>
      <c r="F5">
        <v>-6.009215</v>
      </c>
      <c r="G5">
        <v>5.053429</v>
      </c>
    </row>
    <row r="6" spans="1:7" ht="12.75">
      <c r="A6" t="s">
        <v>14</v>
      </c>
      <c r="B6" s="49">
        <v>-201.5843</v>
      </c>
      <c r="C6" s="49">
        <v>178.9379</v>
      </c>
      <c r="D6" s="49">
        <v>-18.16024</v>
      </c>
      <c r="E6" s="49">
        <v>34.49721</v>
      </c>
      <c r="F6" s="49">
        <v>-133.6398</v>
      </c>
      <c r="G6" s="49">
        <v>-0.002395028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5.157869</v>
      </c>
      <c r="C8" s="49">
        <v>3.435402</v>
      </c>
      <c r="D8" s="49">
        <v>2.218999</v>
      </c>
      <c r="E8" s="49">
        <v>-1.09735</v>
      </c>
      <c r="F8" s="49">
        <v>-1.01921</v>
      </c>
      <c r="G8" s="49">
        <v>1.705541</v>
      </c>
    </row>
    <row r="9" spans="1:7" ht="12.75">
      <c r="A9" t="s">
        <v>17</v>
      </c>
      <c r="B9" s="49">
        <v>-0.1522615</v>
      </c>
      <c r="C9" s="49">
        <v>0.2689202</v>
      </c>
      <c r="D9" s="49">
        <v>-0.7705225</v>
      </c>
      <c r="E9" s="49">
        <v>-0.6358773</v>
      </c>
      <c r="F9" s="49">
        <v>-0.9174357</v>
      </c>
      <c r="G9" s="49">
        <v>-0.4182892</v>
      </c>
    </row>
    <row r="10" spans="1:7" ht="12.75">
      <c r="A10" t="s">
        <v>18</v>
      </c>
      <c r="B10" s="49">
        <v>-1.297644</v>
      </c>
      <c r="C10" s="49">
        <v>-1.064358</v>
      </c>
      <c r="D10" s="49">
        <v>-0.3652144</v>
      </c>
      <c r="E10" s="49">
        <v>0.9641431</v>
      </c>
      <c r="F10" s="49">
        <v>-0.9926513</v>
      </c>
      <c r="G10" s="49">
        <v>-0.4322647</v>
      </c>
    </row>
    <row r="11" spans="1:7" ht="12.75">
      <c r="A11" t="s">
        <v>19</v>
      </c>
      <c r="B11" s="49">
        <v>3.054551</v>
      </c>
      <c r="C11" s="49">
        <v>2.007566</v>
      </c>
      <c r="D11" s="49">
        <v>2.678245</v>
      </c>
      <c r="E11" s="49">
        <v>2.043129</v>
      </c>
      <c r="F11" s="49">
        <v>14.67245</v>
      </c>
      <c r="G11" s="49">
        <v>4.022251</v>
      </c>
    </row>
    <row r="12" spans="1:7" ht="12.75">
      <c r="A12" t="s">
        <v>20</v>
      </c>
      <c r="B12" s="49">
        <v>-0.03026887</v>
      </c>
      <c r="C12" s="49">
        <v>0.1331662</v>
      </c>
      <c r="D12" s="49">
        <v>0.07471769</v>
      </c>
      <c r="E12" s="49">
        <v>-0.1316727</v>
      </c>
      <c r="F12" s="49">
        <v>-0.7935723</v>
      </c>
      <c r="G12" s="49">
        <v>-0.09212907</v>
      </c>
    </row>
    <row r="13" spans="1:7" ht="12.75">
      <c r="A13" t="s">
        <v>21</v>
      </c>
      <c r="B13" s="49">
        <v>-0.17681</v>
      </c>
      <c r="C13" s="49">
        <v>0.100577</v>
      </c>
      <c r="D13" s="49">
        <v>0.001395622</v>
      </c>
      <c r="E13" s="49">
        <v>-0.1528289</v>
      </c>
      <c r="F13" s="49">
        <v>0.07365827</v>
      </c>
      <c r="G13" s="49">
        <v>-0.02791664</v>
      </c>
    </row>
    <row r="14" spans="1:7" ht="12.75">
      <c r="A14" t="s">
        <v>22</v>
      </c>
      <c r="B14" s="49">
        <v>-0.002930729</v>
      </c>
      <c r="C14" s="49">
        <v>-0.1723416</v>
      </c>
      <c r="D14" s="49">
        <v>-0.06263026</v>
      </c>
      <c r="E14" s="49">
        <v>-0.1290542</v>
      </c>
      <c r="F14" s="49">
        <v>-0.1180764</v>
      </c>
      <c r="G14" s="49">
        <v>-0.1037979</v>
      </c>
    </row>
    <row r="15" spans="1:7" ht="12.75">
      <c r="A15" t="s">
        <v>23</v>
      </c>
      <c r="B15" s="49">
        <v>-0.2853815</v>
      </c>
      <c r="C15" s="49">
        <v>-0.1265423</v>
      </c>
      <c r="D15" s="49">
        <v>-0.02956452</v>
      </c>
      <c r="E15" s="49">
        <v>-0.1419726</v>
      </c>
      <c r="F15" s="49">
        <v>-0.3776754</v>
      </c>
      <c r="G15" s="49">
        <v>-0.1634375</v>
      </c>
    </row>
    <row r="16" spans="1:7" ht="12.75">
      <c r="A16" t="s">
        <v>24</v>
      </c>
      <c r="B16" s="49">
        <v>-0.01000355</v>
      </c>
      <c r="C16" s="49">
        <v>-0.03763017</v>
      </c>
      <c r="D16" s="49">
        <v>-0.004405221</v>
      </c>
      <c r="E16" s="49">
        <v>0.02792832</v>
      </c>
      <c r="F16" s="49">
        <v>0.009748408</v>
      </c>
      <c r="G16" s="49">
        <v>-0.003538566</v>
      </c>
    </row>
    <row r="17" spans="1:7" ht="12.75">
      <c r="A17" t="s">
        <v>25</v>
      </c>
      <c r="B17" s="49">
        <v>-0.05724507</v>
      </c>
      <c r="C17" s="49">
        <v>-0.05721044</v>
      </c>
      <c r="D17" s="49">
        <v>-0.04263132</v>
      </c>
      <c r="E17" s="49">
        <v>-0.04262684</v>
      </c>
      <c r="F17" s="49">
        <v>-0.04845331</v>
      </c>
      <c r="G17" s="49">
        <v>-0.04902659</v>
      </c>
    </row>
    <row r="18" spans="1:7" ht="12.75">
      <c r="A18" t="s">
        <v>26</v>
      </c>
      <c r="B18" s="49">
        <v>0.09067708</v>
      </c>
      <c r="C18" s="49">
        <v>-0.02000818</v>
      </c>
      <c r="D18" s="49">
        <v>0.04118484</v>
      </c>
      <c r="E18" s="49">
        <v>0.01582972</v>
      </c>
      <c r="F18" s="49">
        <v>0.02278869</v>
      </c>
      <c r="G18" s="49">
        <v>0.025062</v>
      </c>
    </row>
    <row r="19" spans="1:7" ht="12.75">
      <c r="A19" t="s">
        <v>27</v>
      </c>
      <c r="B19" s="49">
        <v>-0.2105574</v>
      </c>
      <c r="C19" s="49">
        <v>-0.1981802</v>
      </c>
      <c r="D19" s="49">
        <v>-0.2040335</v>
      </c>
      <c r="E19" s="49">
        <v>-0.1991474</v>
      </c>
      <c r="F19" s="49">
        <v>-0.1460925</v>
      </c>
      <c r="G19" s="49">
        <v>-0.1946449</v>
      </c>
    </row>
    <row r="20" spans="1:7" ht="12.75">
      <c r="A20" t="s">
        <v>28</v>
      </c>
      <c r="B20" s="49">
        <v>-0.00384798</v>
      </c>
      <c r="C20" s="49">
        <v>0.0012216</v>
      </c>
      <c r="D20" s="49">
        <v>-0.0008101859</v>
      </c>
      <c r="E20" s="49">
        <v>0.00264499</v>
      </c>
      <c r="F20" s="49">
        <v>0.001331014</v>
      </c>
      <c r="G20" s="49">
        <v>0.0003575634</v>
      </c>
    </row>
    <row r="21" spans="1:7" ht="12.75">
      <c r="A21" t="s">
        <v>29</v>
      </c>
      <c r="B21" s="49">
        <v>-97.76771</v>
      </c>
      <c r="C21" s="49">
        <v>60.31281</v>
      </c>
      <c r="D21" s="49">
        <v>61.11023</v>
      </c>
      <c r="E21" s="49">
        <v>-7.313225</v>
      </c>
      <c r="F21" s="49">
        <v>-99.59807</v>
      </c>
      <c r="G21" s="49">
        <v>0.01407662</v>
      </c>
    </row>
    <row r="22" spans="1:7" ht="12.75">
      <c r="A22" t="s">
        <v>30</v>
      </c>
      <c r="B22" s="49">
        <v>104.2272</v>
      </c>
      <c r="C22" s="49">
        <v>85.10767</v>
      </c>
      <c r="D22" s="49">
        <v>-0.9188994</v>
      </c>
      <c r="E22" s="49">
        <v>-79.22347</v>
      </c>
      <c r="F22" s="49">
        <v>-120.1901</v>
      </c>
      <c r="G22" s="49">
        <v>0</v>
      </c>
    </row>
    <row r="23" spans="1:7" ht="12.75">
      <c r="A23" t="s">
        <v>31</v>
      </c>
      <c r="B23" s="49">
        <v>0.7895017</v>
      </c>
      <c r="C23" s="49">
        <v>0.7623784</v>
      </c>
      <c r="D23" s="49">
        <v>-1.572848</v>
      </c>
      <c r="E23" s="49">
        <v>2.236978</v>
      </c>
      <c r="F23" s="49">
        <v>0.8314531</v>
      </c>
      <c r="G23" s="49">
        <v>0.5684204</v>
      </c>
    </row>
    <row r="24" spans="1:7" ht="12.75">
      <c r="A24" t="s">
        <v>32</v>
      </c>
      <c r="B24" s="49">
        <v>1.748733</v>
      </c>
      <c r="C24" s="49">
        <v>1.39909</v>
      </c>
      <c r="D24" s="49">
        <v>-1.041145</v>
      </c>
      <c r="E24" s="49">
        <v>-0.09185192</v>
      </c>
      <c r="F24" s="49">
        <v>0.5494536</v>
      </c>
      <c r="G24" s="49">
        <v>0.3902579</v>
      </c>
    </row>
    <row r="25" spans="1:7" ht="12.75">
      <c r="A25" t="s">
        <v>33</v>
      </c>
      <c r="B25" s="49">
        <v>0.2761936</v>
      </c>
      <c r="C25" s="49">
        <v>0.5689717</v>
      </c>
      <c r="D25" s="49">
        <v>0.08361273</v>
      </c>
      <c r="E25" s="49">
        <v>1.07163</v>
      </c>
      <c r="F25" s="49">
        <v>-2.458316</v>
      </c>
      <c r="G25" s="49">
        <v>0.1260638</v>
      </c>
    </row>
    <row r="26" spans="1:7" ht="12.75">
      <c r="A26" t="s">
        <v>34</v>
      </c>
      <c r="B26" s="49">
        <v>1.560097</v>
      </c>
      <c r="C26" s="49">
        <v>1.348005</v>
      </c>
      <c r="D26" s="49">
        <v>1.381193</v>
      </c>
      <c r="E26" s="49">
        <v>0.06415855</v>
      </c>
      <c r="F26" s="49">
        <v>0.8890903</v>
      </c>
      <c r="G26" s="49">
        <v>1.016183</v>
      </c>
    </row>
    <row r="27" spans="1:7" ht="12.75">
      <c r="A27" t="s">
        <v>35</v>
      </c>
      <c r="B27" s="49">
        <v>0.1823895</v>
      </c>
      <c r="C27" s="49">
        <v>0.1315277</v>
      </c>
      <c r="D27" s="49">
        <v>0.2879393</v>
      </c>
      <c r="E27" s="49">
        <v>-0.05197197</v>
      </c>
      <c r="F27" s="49">
        <v>0.1528248</v>
      </c>
      <c r="G27" s="49">
        <v>0.1352147</v>
      </c>
    </row>
    <row r="28" spans="1:7" ht="12.75">
      <c r="A28" t="s">
        <v>36</v>
      </c>
      <c r="B28" s="49">
        <v>0.2174344</v>
      </c>
      <c r="C28" s="49">
        <v>0.3416502</v>
      </c>
      <c r="D28" s="49">
        <v>-0.2731564</v>
      </c>
      <c r="E28" s="49">
        <v>0.07202882</v>
      </c>
      <c r="F28" s="49">
        <v>0.1677979</v>
      </c>
      <c r="G28" s="49">
        <v>0.08768423</v>
      </c>
    </row>
    <row r="29" spans="1:7" ht="12.75">
      <c r="A29" t="s">
        <v>37</v>
      </c>
      <c r="B29" s="49">
        <v>-0.01097369</v>
      </c>
      <c r="C29" s="49">
        <v>-0.01630335</v>
      </c>
      <c r="D29" s="49">
        <v>0.09050946</v>
      </c>
      <c r="E29" s="49">
        <v>0.09656802</v>
      </c>
      <c r="F29" s="49">
        <v>-0.04174932</v>
      </c>
      <c r="G29" s="49">
        <v>0.03392417</v>
      </c>
    </row>
    <row r="30" spans="1:7" ht="12.75">
      <c r="A30" t="s">
        <v>38</v>
      </c>
      <c r="B30" s="49">
        <v>0.2546532</v>
      </c>
      <c r="C30" s="49">
        <v>0.2288494</v>
      </c>
      <c r="D30" s="49">
        <v>0.1879011</v>
      </c>
      <c r="E30" s="49">
        <v>-0.07812282</v>
      </c>
      <c r="F30" s="49">
        <v>0.2611257</v>
      </c>
      <c r="G30" s="49">
        <v>0.153208</v>
      </c>
    </row>
    <row r="31" spans="1:7" ht="12.75">
      <c r="A31" t="s">
        <v>39</v>
      </c>
      <c r="B31" s="49">
        <v>-0.01745183</v>
      </c>
      <c r="C31" s="49">
        <v>-0.03572374</v>
      </c>
      <c r="D31" s="49">
        <v>0.05557109</v>
      </c>
      <c r="E31" s="49">
        <v>-0.007592194</v>
      </c>
      <c r="F31" s="49">
        <v>0.001063565</v>
      </c>
      <c r="G31" s="49">
        <v>0.0005670714</v>
      </c>
    </row>
    <row r="32" spans="1:7" ht="12.75">
      <c r="A32" t="s">
        <v>40</v>
      </c>
      <c r="B32" s="49">
        <v>0.007138816</v>
      </c>
      <c r="C32" s="49">
        <v>0.04442257</v>
      </c>
      <c r="D32" s="49">
        <v>-0.02107804</v>
      </c>
      <c r="E32" s="49">
        <v>0.02745738</v>
      </c>
      <c r="F32" s="49">
        <v>0.03359301</v>
      </c>
      <c r="G32" s="49">
        <v>0.01775367</v>
      </c>
    </row>
    <row r="33" spans="1:7" ht="12.75">
      <c r="A33" t="s">
        <v>41</v>
      </c>
      <c r="B33" s="49">
        <v>0.1332684</v>
      </c>
      <c r="C33" s="49">
        <v>0.08195302</v>
      </c>
      <c r="D33" s="49">
        <v>0.09193988</v>
      </c>
      <c r="E33" s="49">
        <v>0.0981953</v>
      </c>
      <c r="F33" s="49">
        <v>0.1134681</v>
      </c>
      <c r="G33" s="49">
        <v>0.09988808</v>
      </c>
    </row>
    <row r="34" spans="1:7" ht="12.75">
      <c r="A34" t="s">
        <v>42</v>
      </c>
      <c r="B34" s="49">
        <v>-0.007772956</v>
      </c>
      <c r="C34" s="49">
        <v>-0.002689349</v>
      </c>
      <c r="D34" s="49">
        <v>0.01180281</v>
      </c>
      <c r="E34" s="49">
        <v>-0.004333539</v>
      </c>
      <c r="F34" s="49">
        <v>-0.02130843</v>
      </c>
      <c r="G34" s="49">
        <v>-0.002796656</v>
      </c>
    </row>
    <row r="35" spans="1:7" ht="12.75">
      <c r="A35" t="s">
        <v>43</v>
      </c>
      <c r="B35" s="49">
        <v>0.001817766</v>
      </c>
      <c r="C35" s="49">
        <v>-0.000840193</v>
      </c>
      <c r="D35" s="49">
        <v>0.00250157</v>
      </c>
      <c r="E35" s="49">
        <v>-0.001177159</v>
      </c>
      <c r="F35" s="49">
        <v>0.006125562</v>
      </c>
      <c r="G35" s="49">
        <v>0.001198089</v>
      </c>
    </row>
    <row r="36" spans="1:6" ht="12.75">
      <c r="A36" t="s">
        <v>44</v>
      </c>
      <c r="B36" s="49">
        <v>20.7428</v>
      </c>
      <c r="C36" s="49">
        <v>20.72449</v>
      </c>
      <c r="D36" s="49">
        <v>20.71838</v>
      </c>
      <c r="E36" s="49">
        <v>20.69702</v>
      </c>
      <c r="F36" s="49">
        <v>20.69397</v>
      </c>
    </row>
    <row r="37" spans="1:6" ht="12.75">
      <c r="A37" t="s">
        <v>45</v>
      </c>
      <c r="B37" s="49">
        <v>0.3346761</v>
      </c>
      <c r="C37" s="49">
        <v>0.3128052</v>
      </c>
      <c r="D37" s="49">
        <v>0.3031413</v>
      </c>
      <c r="E37" s="49">
        <v>0.2990723</v>
      </c>
      <c r="F37" s="49">
        <v>0.2970378</v>
      </c>
    </row>
    <row r="38" spans="1:7" ht="12.75">
      <c r="A38" t="s">
        <v>55</v>
      </c>
      <c r="B38" s="49">
        <v>0.0003443881</v>
      </c>
      <c r="C38" s="49">
        <v>-0.0003050449</v>
      </c>
      <c r="D38" s="49">
        <v>3.088195E-05</v>
      </c>
      <c r="E38" s="49">
        <v>-5.874007E-05</v>
      </c>
      <c r="F38" s="49">
        <v>0.0002251202</v>
      </c>
      <c r="G38" s="49">
        <v>0.0002835393</v>
      </c>
    </row>
    <row r="39" spans="1:7" ht="12.75">
      <c r="A39" t="s">
        <v>56</v>
      </c>
      <c r="B39" s="49">
        <v>0.0001626156</v>
      </c>
      <c r="C39" s="49">
        <v>-9.993562E-05</v>
      </c>
      <c r="D39" s="49">
        <v>-0.0001038845</v>
      </c>
      <c r="E39" s="49">
        <v>1.196712E-05</v>
      </c>
      <c r="F39" s="49">
        <v>0.0001720224</v>
      </c>
      <c r="G39" s="49">
        <v>0.001031628</v>
      </c>
    </row>
    <row r="40" spans="2:7" ht="12.75">
      <c r="B40" t="s">
        <v>46</v>
      </c>
      <c r="C40">
        <v>-0.003751</v>
      </c>
      <c r="D40" t="s">
        <v>47</v>
      </c>
      <c r="E40">
        <v>3.11679</v>
      </c>
      <c r="F40" t="s">
        <v>48</v>
      </c>
      <c r="G40">
        <v>54.980675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0.0003443882073369514</v>
      </c>
      <c r="C50">
        <f>-0.017/(C7*C7+C22*C22)*(C21*C22+C6*C7)</f>
        <v>-0.00030504495869538976</v>
      </c>
      <c r="D50">
        <f>-0.017/(D7*D7+D22*D22)*(D21*D22+D6*D7)</f>
        <v>3.0881953945365915E-05</v>
      </c>
      <c r="E50">
        <f>-0.017/(E7*E7+E22*E22)*(E21*E22+E6*E7)</f>
        <v>-5.874006470356942E-05</v>
      </c>
      <c r="F50">
        <f>-0.017/(F7*F7+F22*F22)*(F21*F22+F6*F7)</f>
        <v>0.00022512012057365145</v>
      </c>
      <c r="G50">
        <f>(B50*B$4+C50*C$4+D50*D$4+E50*E$4+F50*F$4)/SUM(B$4:F$4)</f>
        <v>-2.5527562785435757E-07</v>
      </c>
    </row>
    <row r="51" spans="1:7" ht="12.75">
      <c r="A51" t="s">
        <v>59</v>
      </c>
      <c r="B51">
        <f>-0.017/(B7*B7+B22*B22)*(B21*B7-B6*B22)</f>
        <v>0.00016261564514362503</v>
      </c>
      <c r="C51">
        <f>-0.017/(C7*C7+C22*C22)*(C21*C7-C6*C22)</f>
        <v>-9.993561043201891E-05</v>
      </c>
      <c r="D51">
        <f>-0.017/(D7*D7+D22*D22)*(D21*D7-D6*D22)</f>
        <v>-0.0001038845532591049</v>
      </c>
      <c r="E51">
        <f>-0.017/(E7*E7+E22*E22)*(E21*E7-E6*E22)</f>
        <v>1.1967123324615872E-05</v>
      </c>
      <c r="F51">
        <f>-0.017/(F7*F7+F22*F22)*(F21*F7-F6*F22)</f>
        <v>0.00017202243998037594</v>
      </c>
      <c r="G51">
        <f>(B51*B$4+C51*C$4+D51*D$4+E51*E$4+F51*F$4)/SUM(B$4:F$4)</f>
        <v>3.3081162492527264E-07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10000.193873403565</v>
      </c>
      <c r="C62">
        <f>C7+(2/0.017)*(C8*C50-C23*C51)</f>
        <v>9999.885674904657</v>
      </c>
      <c r="D62">
        <f>D7+(2/0.017)*(D8*D50-D23*D51)</f>
        <v>9999.988839107424</v>
      </c>
      <c r="E62">
        <f>E7+(2/0.017)*(E8*E50-E23*E51)</f>
        <v>10000.004433908047</v>
      </c>
      <c r="F62">
        <f>F7+(2/0.017)*(F8*F50-F23*F51)</f>
        <v>9999.956179615403</v>
      </c>
    </row>
    <row r="63" spans="1:6" ht="12.75">
      <c r="A63" t="s">
        <v>67</v>
      </c>
      <c r="B63">
        <f>B8+(3/0.017)*(B9*B50-B24*B51)</f>
        <v>5.098432221762874</v>
      </c>
      <c r="C63">
        <f>C8+(3/0.017)*(C9*C50-C24*C51)</f>
        <v>3.445599557981996</v>
      </c>
      <c r="D63">
        <f>D8+(3/0.017)*(D9*D50-D24*D51)</f>
        <v>2.1957129781949734</v>
      </c>
      <c r="E63">
        <f>E8+(3/0.017)*(E9*E50-E24*E51)</f>
        <v>-1.0905645864118048</v>
      </c>
      <c r="F63">
        <f>F8+(3/0.017)*(F9*F50-F24*F51)</f>
        <v>-1.0723367501759835</v>
      </c>
    </row>
    <row r="64" spans="1:6" ht="12.75">
      <c r="A64" t="s">
        <v>68</v>
      </c>
      <c r="B64">
        <f>B9+(4/0.017)*(B10*B50-B25*B51)</f>
        <v>-0.267980721498845</v>
      </c>
      <c r="C64">
        <f>C9+(4/0.017)*(C10*C50-C25*C51)</f>
        <v>0.3586937473659179</v>
      </c>
      <c r="D64">
        <f>D9+(4/0.017)*(D10*D50-D25*D51)</f>
        <v>-0.7711324913360377</v>
      </c>
      <c r="E64">
        <f>E9+(4/0.017)*(E10*E50-E25*E51)</f>
        <v>-0.6522203956343195</v>
      </c>
      <c r="F64">
        <f>F9+(4/0.017)*(F10*F50-F25*F51)</f>
        <v>-0.8705134091248927</v>
      </c>
    </row>
    <row r="65" spans="1:6" ht="12.75">
      <c r="A65" t="s">
        <v>69</v>
      </c>
      <c r="B65">
        <f>B10+(5/0.017)*(B11*B50-B26*B51)</f>
        <v>-1.0628630697153947</v>
      </c>
      <c r="C65">
        <f>C10+(5/0.017)*(C11*C50-C26*C51)</f>
        <v>-1.204853348531722</v>
      </c>
      <c r="D65">
        <f>D10+(5/0.017)*(D11*D50-D26*D51)</f>
        <v>-0.298686736319409</v>
      </c>
      <c r="E65">
        <f>E10+(5/0.017)*(E11*E50-E26*E51)</f>
        <v>0.9286191814888478</v>
      </c>
      <c r="F65">
        <f>F10+(5/0.017)*(F11*F50-F26*F51)</f>
        <v>-0.06614534989941534</v>
      </c>
    </row>
    <row r="66" spans="1:6" ht="12.75">
      <c r="A66" t="s">
        <v>70</v>
      </c>
      <c r="B66">
        <f>B11+(6/0.017)*(B12*B50-B27*B51)</f>
        <v>3.040403837145645</v>
      </c>
      <c r="C66">
        <f>C11+(6/0.017)*(C12*C50-C27*C51)</f>
        <v>1.9978681022386817</v>
      </c>
      <c r="D66">
        <f>D11+(6/0.017)*(D12*D50-D27*D51)</f>
        <v>2.689616720167432</v>
      </c>
      <c r="E66">
        <f>E11+(6/0.017)*(E12*E50-E27*E51)</f>
        <v>2.04607832396192</v>
      </c>
      <c r="F66">
        <f>F11+(6/0.017)*(F12*F50-F27*F51)</f>
        <v>14.600118804642792</v>
      </c>
    </row>
    <row r="67" spans="1:6" ht="12.75">
      <c r="A67" t="s">
        <v>71</v>
      </c>
      <c r="B67">
        <f>B12+(7/0.017)*(B13*B50-B28*B51)</f>
        <v>-0.06990102289421435</v>
      </c>
      <c r="C67">
        <f>C12+(7/0.017)*(C13*C50-C28*C51)</f>
        <v>0.13459194125668272</v>
      </c>
      <c r="D67">
        <f>D12+(7/0.017)*(D13*D50-D28*D51)</f>
        <v>0.06305090074430862</v>
      </c>
      <c r="E67">
        <f>E12+(7/0.017)*(E13*E50-E28*E51)</f>
        <v>-0.12833114635770815</v>
      </c>
      <c r="F67">
        <f>F12+(7/0.017)*(F13*F50-F28*F51)</f>
        <v>-0.7986300246415033</v>
      </c>
    </row>
    <row r="68" spans="1:6" ht="12.75">
      <c r="A68" t="s">
        <v>72</v>
      </c>
      <c r="B68">
        <f>B13+(8/0.017)*(B14*B50-B29*B51)</f>
        <v>-0.17644520697766788</v>
      </c>
      <c r="C68">
        <f>C13+(8/0.017)*(C14*C50-C29*C51)</f>
        <v>0.12455001224431084</v>
      </c>
      <c r="D68">
        <f>D13+(8/0.017)*(D14*D50-D29*D51)</f>
        <v>0.004910158476666603</v>
      </c>
      <c r="E68">
        <f>E13+(8/0.017)*(E14*E50-E29*E51)</f>
        <v>-0.1498053655747231</v>
      </c>
      <c r="F68">
        <f>F13+(8/0.017)*(F14*F50-F29*F51)</f>
        <v>0.06452906834777355</v>
      </c>
    </row>
    <row r="69" spans="1:6" ht="12.75">
      <c r="A69" t="s">
        <v>73</v>
      </c>
      <c r="B69">
        <f>B14+(9/0.017)*(B15*B50-B30*B51)</f>
        <v>-0.07688564419895111</v>
      </c>
      <c r="C69">
        <f>C14+(9/0.017)*(C15*C50-C30*C51)</f>
        <v>-0.13979797314914777</v>
      </c>
      <c r="D69">
        <f>D14+(9/0.017)*(D15*D50-D30*D51)</f>
        <v>-0.05277948910776247</v>
      </c>
      <c r="E69">
        <f>E14+(9/0.017)*(E15*E50-E30*E51)</f>
        <v>-0.12414423140094902</v>
      </c>
      <c r="F69">
        <f>F14+(9/0.017)*(F15*F50-F30*F51)</f>
        <v>-0.1868691238100924</v>
      </c>
    </row>
    <row r="70" spans="1:6" ht="12.75">
      <c r="A70" t="s">
        <v>74</v>
      </c>
      <c r="B70">
        <f>B15+(10/0.017)*(B16*B50-B31*B51)</f>
        <v>-0.28573865532771686</v>
      </c>
      <c r="C70">
        <f>C15+(10/0.017)*(C16*C50-C31*C51)</f>
        <v>-0.12189005300615544</v>
      </c>
      <c r="D70">
        <f>D15+(10/0.017)*(D16*D50-D31*D51)</f>
        <v>-0.02624867527839391</v>
      </c>
      <c r="E70">
        <f>E15+(10/0.017)*(E16*E50-E31*E51)</f>
        <v>-0.14288416153056446</v>
      </c>
      <c r="F70">
        <f>F15+(10/0.017)*(F16*F50-F31*F51)</f>
        <v>-0.37649210250706855</v>
      </c>
    </row>
    <row r="71" spans="1:6" ht="12.75">
      <c r="A71" t="s">
        <v>75</v>
      </c>
      <c r="B71">
        <f>B16+(11/0.017)*(B17*B50-B32*B51)</f>
        <v>-0.023511168368316425</v>
      </c>
      <c r="C71">
        <f>C16+(11/0.017)*(C17*C50-C32*C51)</f>
        <v>-0.023465306322164953</v>
      </c>
      <c r="D71">
        <f>D16+(11/0.017)*(D17*D50-D32*D51)</f>
        <v>-0.0066739523840191</v>
      </c>
      <c r="E71">
        <f>E16+(11/0.017)*(E17*E50-E32*E51)</f>
        <v>0.029335878373991556</v>
      </c>
      <c r="F71">
        <f>F16+(11/0.017)*(F17*F50-F32*F51)</f>
        <v>-0.0010487821114502638</v>
      </c>
    </row>
    <row r="72" spans="1:6" ht="12.75">
      <c r="A72" t="s">
        <v>76</v>
      </c>
      <c r="B72">
        <f>B17+(12/0.017)*(B18*B50-B33*B51)</f>
        <v>-0.05049924163447719</v>
      </c>
      <c r="C72">
        <f>C17+(12/0.017)*(C18*C50-C33*C51)</f>
        <v>-0.04712096739615244</v>
      </c>
      <c r="D72">
        <f>D17+(12/0.017)*(D18*D50-D33*D51)</f>
        <v>-0.03499155409932496</v>
      </c>
      <c r="E72">
        <f>E17+(12/0.017)*(E18*E50-E33*E51)</f>
        <v>-0.044112689912026146</v>
      </c>
      <c r="F72">
        <f>F17+(12/0.017)*(F18*F50-F33*F51)</f>
        <v>-0.058610157139827104</v>
      </c>
    </row>
    <row r="73" spans="1:6" ht="12.75">
      <c r="A73" t="s">
        <v>77</v>
      </c>
      <c r="B73">
        <f>B18+(13/0.017)*(B19*B50-B34*B51)</f>
        <v>0.036192182556005106</v>
      </c>
      <c r="C73">
        <f>C18+(13/0.017)*(C19*C50-C34*C51)</f>
        <v>0.026015727027084497</v>
      </c>
      <c r="D73">
        <f>D18+(13/0.017)*(D19*D50-D34*D51)</f>
        <v>0.03730409261286021</v>
      </c>
      <c r="E73">
        <f>E18+(13/0.017)*(E19*E50-E34*E51)</f>
        <v>0.024814854414323788</v>
      </c>
      <c r="F73">
        <f>F18+(13/0.017)*(F19*F50-F34*F51)</f>
        <v>0.00044181763388137507</v>
      </c>
    </row>
    <row r="74" spans="1:6" ht="12.75">
      <c r="A74" t="s">
        <v>78</v>
      </c>
      <c r="B74">
        <f>B19+(14/0.017)*(B20*B50-B35*B51)</f>
        <v>-0.21189217327931179</v>
      </c>
      <c r="C74">
        <f>C19+(14/0.017)*(C20*C50-C35*C51)</f>
        <v>-0.1985562302180172</v>
      </c>
      <c r="D74">
        <f>D19+(14/0.017)*(D20*D50-D35*D51)</f>
        <v>-0.2038400905285038</v>
      </c>
      <c r="E74">
        <f>E19+(14/0.017)*(E20*E50-E35*E51)</f>
        <v>-0.19926374796914145</v>
      </c>
      <c r="F74">
        <f>F19+(14/0.017)*(F20*F50-F35*F51)</f>
        <v>-0.14671352030885657</v>
      </c>
    </row>
    <row r="75" spans="1:6" ht="12.75">
      <c r="A75" t="s">
        <v>79</v>
      </c>
      <c r="B75" s="49">
        <f>B20</f>
        <v>-0.00384798</v>
      </c>
      <c r="C75" s="49">
        <f>C20</f>
        <v>0.0012216</v>
      </c>
      <c r="D75" s="49">
        <f>D20</f>
        <v>-0.0008101859</v>
      </c>
      <c r="E75" s="49">
        <f>E20</f>
        <v>0.00264499</v>
      </c>
      <c r="F75" s="49">
        <f>F20</f>
        <v>0.001331014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104.35786414942986</v>
      </c>
      <c r="C82">
        <f>C22+(2/0.017)*(C8*C51+C23*C50)</f>
        <v>85.0399195666485</v>
      </c>
      <c r="D82">
        <f>D22+(2/0.017)*(D8*D51+D23*D50)</f>
        <v>-0.9517337928584073</v>
      </c>
      <c r="E82">
        <f>E22+(2/0.017)*(E8*E51+E23*E50)</f>
        <v>-79.24047380649891</v>
      </c>
      <c r="F82">
        <f>F22+(2/0.017)*(F8*F51+F23*F50)</f>
        <v>-120.18870590222694</v>
      </c>
    </row>
    <row r="83" spans="1:6" ht="12.75">
      <c r="A83" t="s">
        <v>82</v>
      </c>
      <c r="B83">
        <f>B23+(3/0.017)*(B9*B51+B24*B50)</f>
        <v>0.8914104507519882</v>
      </c>
      <c r="C83">
        <f>C23+(3/0.017)*(C9*C51+C24*C50)</f>
        <v>0.6823207431284176</v>
      </c>
      <c r="D83">
        <f>D23+(3/0.017)*(D9*D51+D24*D50)</f>
        <v>-1.5643963305150341</v>
      </c>
      <c r="E83">
        <f>E23+(3/0.017)*(E9*E51+E24*E50)</f>
        <v>2.2365872527627397</v>
      </c>
      <c r="F83">
        <f>F23+(3/0.017)*(F9*F51+F24*F50)</f>
        <v>0.8254307823016216</v>
      </c>
    </row>
    <row r="84" spans="1:6" ht="12.75">
      <c r="A84" t="s">
        <v>83</v>
      </c>
      <c r="B84">
        <f>B24+(4/0.017)*(B10*B51+B25*B50)</f>
        <v>1.7214625535423966</v>
      </c>
      <c r="C84">
        <f>C24+(4/0.017)*(C10*C51+C25*C50)</f>
        <v>1.3832794865230251</v>
      </c>
      <c r="D84">
        <f>D24+(4/0.017)*(D10*D51+D25*D50)</f>
        <v>-1.0316103507612004</v>
      </c>
      <c r="E84">
        <f>E24+(4/0.017)*(E10*E51+E25*E50)</f>
        <v>-0.10394829556659027</v>
      </c>
      <c r="F84">
        <f>F24+(4/0.017)*(F10*F51+F25*F50)</f>
        <v>0.3790595545873344</v>
      </c>
    </row>
    <row r="85" spans="1:6" ht="12.75">
      <c r="A85" t="s">
        <v>84</v>
      </c>
      <c r="B85">
        <f>B25+(5/0.017)*(B11*B51+B26*B50)</f>
        <v>0.580310303114959</v>
      </c>
      <c r="C85">
        <f>C25+(5/0.017)*(C11*C51+C26*C50)</f>
        <v>0.3890218578709572</v>
      </c>
      <c r="D85">
        <f>D25+(5/0.017)*(D11*D51+D26*D50)</f>
        <v>0.01432615743300894</v>
      </c>
      <c r="E85">
        <f>E25+(5/0.017)*(E11*E51+E26*E50)</f>
        <v>1.0777128527449447</v>
      </c>
      <c r="F85">
        <f>F25+(5/0.017)*(F11*F51+F26*F50)</f>
        <v>-1.6570975396979615</v>
      </c>
    </row>
    <row r="86" spans="1:6" ht="12.75">
      <c r="A86" t="s">
        <v>85</v>
      </c>
      <c r="B86">
        <f>B26+(6/0.017)*(B12*B51+B27*B50)</f>
        <v>1.5805289768656228</v>
      </c>
      <c r="C86">
        <f>C26+(6/0.017)*(C12*C51+C27*C50)</f>
        <v>1.329147385658925</v>
      </c>
      <c r="D86">
        <f>D26+(6/0.017)*(D12*D51+D27*D50)</f>
        <v>1.3815918638901619</v>
      </c>
      <c r="E86">
        <f>E26+(6/0.017)*(E12*E51+E27*E50)</f>
        <v>0.06467987709688947</v>
      </c>
      <c r="F86">
        <f>F26+(6/0.017)*(F12*F51+F27*F50)</f>
        <v>0.8530520743726372</v>
      </c>
    </row>
    <row r="87" spans="1:6" ht="12.75">
      <c r="A87" t="s">
        <v>86</v>
      </c>
      <c r="B87">
        <f>B27+(7/0.017)*(B13*B51+B28*B50)</f>
        <v>0.2013841115929876</v>
      </c>
      <c r="C87">
        <f>C27+(7/0.017)*(C13*C51+C28*C50)</f>
        <v>0.08447539027859707</v>
      </c>
      <c r="D87">
        <f>D27+(7/0.017)*(D13*D51+D28*D50)</f>
        <v>0.28440611714537095</v>
      </c>
      <c r="E87">
        <f>E27+(7/0.017)*(E13*E51+E28*E50)</f>
        <v>-0.05446722287578294</v>
      </c>
      <c r="F87">
        <f>F27+(7/0.017)*(F13*F51+F28*F50)</f>
        <v>0.17359650068652777</v>
      </c>
    </row>
    <row r="88" spans="1:6" ht="12.75">
      <c r="A88" t="s">
        <v>87</v>
      </c>
      <c r="B88">
        <f>B28+(8/0.017)*(B14*B51+B29*B50)</f>
        <v>0.2154316744404482</v>
      </c>
      <c r="C88">
        <f>C28+(8/0.017)*(C14*C51+C29*C50)</f>
        <v>0.35209552598878935</v>
      </c>
      <c r="D88">
        <f>D28+(8/0.017)*(D14*D51+D29*D50)</f>
        <v>-0.2687792585619099</v>
      </c>
      <c r="E88">
        <f>E28+(8/0.017)*(E14*E51+E29*E50)</f>
        <v>0.06863266975526812</v>
      </c>
      <c r="F88">
        <f>F28+(8/0.017)*(F14*F51+F29*F50)</f>
        <v>0.15381653417206267</v>
      </c>
    </row>
    <row r="89" spans="1:6" ht="12.75">
      <c r="A89" t="s">
        <v>88</v>
      </c>
      <c r="B89">
        <f>B29+(9/0.017)*(B15*B51+B30*B50)</f>
        <v>0.010886813573797916</v>
      </c>
      <c r="C89">
        <f>C29+(9/0.017)*(C15*C51+C30*C50)</f>
        <v>-0.04656625964531986</v>
      </c>
      <c r="D89">
        <f>D29+(9/0.017)*(D15*D51+D30*D50)</f>
        <v>0.09520748650711948</v>
      </c>
      <c r="E89">
        <f>E29+(9/0.017)*(E15*E51+E30*E50)</f>
        <v>0.09809798605872827</v>
      </c>
      <c r="F89">
        <f>F29+(9/0.017)*(F15*F51+F30*F50)</f>
        <v>-0.04502319957865694</v>
      </c>
    </row>
    <row r="90" spans="1:6" ht="12.75">
      <c r="A90" t="s">
        <v>89</v>
      </c>
      <c r="B90">
        <f>B30+(10/0.017)*(B16*B51+B31*B50)</f>
        <v>0.2501608834203378</v>
      </c>
      <c r="C90">
        <f>C30+(10/0.017)*(C16*C51+C31*C50)</f>
        <v>0.23747171811903264</v>
      </c>
      <c r="D90">
        <f>D30+(10/0.017)*(D16*D51+D31*D50)</f>
        <v>0.18917979309274494</v>
      </c>
      <c r="E90">
        <f>E30+(10/0.017)*(E16*E51+E31*E50)</f>
        <v>-0.07766388610794624</v>
      </c>
      <c r="F90">
        <f>F30+(10/0.017)*(F16*F51+F31*F50)</f>
        <v>0.2622529793006601</v>
      </c>
    </row>
    <row r="91" spans="1:6" ht="12.75">
      <c r="A91" t="s">
        <v>90</v>
      </c>
      <c r="B91">
        <f>B31+(11/0.017)*(B17*B51+B32*B50)</f>
        <v>-0.021884454670031174</v>
      </c>
      <c r="C91">
        <f>C31+(11/0.017)*(C17*C51+C32*C50)</f>
        <v>-0.040792488744082075</v>
      </c>
      <c r="D91">
        <f>D31+(11/0.017)*(D17*D51+D32*D50)</f>
        <v>0.05801555178221064</v>
      </c>
      <c r="E91">
        <f>E31+(11/0.017)*(E17*E51+E32*E50)</f>
        <v>-0.008965879777594164</v>
      </c>
      <c r="F91">
        <f>F31+(11/0.017)*(F17*F51+F32*F50)</f>
        <v>0.0005636511384335073</v>
      </c>
    </row>
    <row r="92" spans="1:6" ht="12.75">
      <c r="A92" t="s">
        <v>91</v>
      </c>
      <c r="B92">
        <f>B32+(12/0.017)*(B18*B51+B33*B50)</f>
        <v>0.04994463522442626</v>
      </c>
      <c r="C92">
        <f>C32+(12/0.017)*(C18*C51+C33*C50)</f>
        <v>0.028187398763109127</v>
      </c>
      <c r="D92">
        <f>D32+(12/0.017)*(D18*D51+D33*D50)</f>
        <v>-0.02209393569262017</v>
      </c>
      <c r="E92">
        <f>E32+(12/0.017)*(E18*E51+E33*E50)</f>
        <v>0.02351957148412781</v>
      </c>
      <c r="F92">
        <f>F32+(12/0.017)*(F18*F51+F33*F50)</f>
        <v>0.05439121123130791</v>
      </c>
    </row>
    <row r="93" spans="1:6" ht="12.75">
      <c r="A93" t="s">
        <v>92</v>
      </c>
      <c r="B93">
        <f>B33+(13/0.017)*(B19*B51+B34*B50)</f>
        <v>0.10503787389981925</v>
      </c>
      <c r="C93">
        <f>C33+(13/0.017)*(C19*C51+C34*C50)</f>
        <v>0.09772556182488865</v>
      </c>
      <c r="D93">
        <f>D33+(13/0.017)*(D19*D51+D34*D50)</f>
        <v>0.10842726216582867</v>
      </c>
      <c r="E93">
        <f>E33+(13/0.017)*(E19*E51+E34*E50)</f>
        <v>0.09656749419140145</v>
      </c>
      <c r="F93">
        <f>F33+(13/0.017)*(F19*F51+F34*F50)</f>
        <v>0.0905818717430772</v>
      </c>
    </row>
    <row r="94" spans="1:6" ht="12.75">
      <c r="A94" t="s">
        <v>93</v>
      </c>
      <c r="B94">
        <f>B34+(14/0.017)*(B20*B51+B35*B50)</f>
        <v>-0.007772729180319051</v>
      </c>
      <c r="C94">
        <f>C34+(14/0.017)*(C20*C51+C35*C50)</f>
        <v>-0.0025788187551833166</v>
      </c>
      <c r="D94">
        <f>D34+(14/0.017)*(D20*D51+D35*D50)</f>
        <v>0.011935743433960712</v>
      </c>
      <c r="E94">
        <f>E34+(14/0.017)*(E20*E51+E35*E50)</f>
        <v>-0.004250527797477488</v>
      </c>
      <c r="F94">
        <f>F34+(14/0.017)*(F20*F51+F35*F50)</f>
        <v>-0.019984234620747537</v>
      </c>
    </row>
    <row r="95" spans="1:6" ht="12.75">
      <c r="A95" t="s">
        <v>94</v>
      </c>
      <c r="B95" s="49">
        <f>B35</f>
        <v>0.001817766</v>
      </c>
      <c r="C95" s="49">
        <f>C35</f>
        <v>-0.000840193</v>
      </c>
      <c r="D95" s="49">
        <f>D35</f>
        <v>0.00250157</v>
      </c>
      <c r="E95" s="49">
        <f>E35</f>
        <v>-0.001177159</v>
      </c>
      <c r="F95" s="49">
        <f>F35</f>
        <v>0.006125562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5.0983333786384115</v>
      </c>
      <c r="C103">
        <f>C63*10000/C62</f>
        <v>3.4456389502821465</v>
      </c>
      <c r="D103">
        <f>D63*10000/D62</f>
        <v>2.1957154288093763</v>
      </c>
      <c r="E103">
        <f>E63*10000/E62</f>
        <v>-1.0905641028657096</v>
      </c>
      <c r="F103">
        <f>F63*10000/F62</f>
        <v>-1.0723414492174559</v>
      </c>
      <c r="G103">
        <f>AVERAGE(C103:E103)</f>
        <v>1.516930092075271</v>
      </c>
      <c r="H103">
        <f>STDEV(C103:E103)</f>
        <v>2.3430421858922874</v>
      </c>
      <c r="I103">
        <f>(B103*B4+C103*C4+D103*D4+E103*E4+F103*F4)/SUM(B4:F4)</f>
        <v>1.6883041228794256</v>
      </c>
      <c r="K103">
        <f>(LN(H103)+LN(H123))/2-LN(K114*K115^3)</f>
        <v>-3.129018376844585</v>
      </c>
    </row>
    <row r="104" spans="1:11" ht="12.75">
      <c r="A104" t="s">
        <v>68</v>
      </c>
      <c r="B104">
        <f>B64*10000/B62</f>
        <v>-0.26797552616611203</v>
      </c>
      <c r="C104">
        <f>C64*10000/C62</f>
        <v>0.3586978481824872</v>
      </c>
      <c r="D104">
        <f>D64*10000/D62</f>
        <v>-0.771133351989688</v>
      </c>
      <c r="E104">
        <f>E64*10000/E62</f>
        <v>-0.6522201064459217</v>
      </c>
      <c r="F104">
        <f>F64*10000/F62</f>
        <v>-0.8705172237648471</v>
      </c>
      <c r="G104">
        <f>AVERAGE(C104:E104)</f>
        <v>-0.35488520341770746</v>
      </c>
      <c r="H104">
        <f>STDEV(C104:E104)</f>
        <v>0.6208346548314798</v>
      </c>
      <c r="I104">
        <f>(B104*B4+C104*C4+D104*D4+E104*E4+F104*F4)/SUM(B4:F4)</f>
        <v>-0.41122336689889344</v>
      </c>
      <c r="K104">
        <f>(LN(H104)+LN(H124))/2-LN(K114*K115^4)</f>
        <v>-3.4268912562900606</v>
      </c>
    </row>
    <row r="105" spans="1:11" ht="12.75">
      <c r="A105" t="s">
        <v>69</v>
      </c>
      <c r="B105">
        <f>B65*10000/B62</f>
        <v>-1.0628424640267993</v>
      </c>
      <c r="C105">
        <f>C65*10000/C62</f>
        <v>-1.2048671231865955</v>
      </c>
      <c r="D105">
        <f>D65*10000/D62</f>
        <v>-0.29868706968083886</v>
      </c>
      <c r="E105">
        <f>E65*10000/E62</f>
        <v>0.9286187697478242</v>
      </c>
      <c r="F105">
        <f>F65*10000/F62</f>
        <v>-0.06614563975215268</v>
      </c>
      <c r="G105">
        <f>AVERAGE(C105:E105)</f>
        <v>-0.19164514103987004</v>
      </c>
      <c r="H105">
        <f>STDEV(C105:E105)</f>
        <v>1.0707632766876758</v>
      </c>
      <c r="I105">
        <f>(B105*B4+C105*C4+D105*D4+E105*E4+F105*F4)/SUM(B4:F4)</f>
        <v>-0.3008007599957375</v>
      </c>
      <c r="K105">
        <f>(LN(H105)+LN(H125))/2-LN(K114*K115^5)</f>
        <v>-2.970421565261117</v>
      </c>
    </row>
    <row r="106" spans="1:11" ht="12.75">
      <c r="A106" t="s">
        <v>70</v>
      </c>
      <c r="B106">
        <f>B66*10000/B62</f>
        <v>3.040344892944405</v>
      </c>
      <c r="C106">
        <f>C66*10000/C62</f>
        <v>1.9978909431459375</v>
      </c>
      <c r="D106">
        <f>D66*10000/D62</f>
        <v>2.6896197220231106</v>
      </c>
      <c r="E106">
        <f>E66*10000/E62</f>
        <v>2.0460774167500078</v>
      </c>
      <c r="F106">
        <f>F66*10000/F62</f>
        <v>14.600182783205266</v>
      </c>
      <c r="G106">
        <f>AVERAGE(C106:E106)</f>
        <v>2.2445293606396852</v>
      </c>
      <c r="H106">
        <f>STDEV(C106:E106)</f>
        <v>0.3862118025215187</v>
      </c>
      <c r="I106">
        <f>(B106*B4+C106*C4+D106*D4+E106*E4+F106*F4)/SUM(B4:F4)</f>
        <v>4.011457677375388</v>
      </c>
      <c r="K106">
        <f>(LN(H106)+LN(H126))/2-LN(K114*K115^6)</f>
        <v>-2.7270488316372443</v>
      </c>
    </row>
    <row r="107" spans="1:11" ht="12.75">
      <c r="A107" t="s">
        <v>71</v>
      </c>
      <c r="B107">
        <f>B67*10000/B62</f>
        <v>-0.06989966772556536</v>
      </c>
      <c r="C107">
        <f>C67*10000/C62</f>
        <v>0.13459347999792606</v>
      </c>
      <c r="D107">
        <f>D67*10000/D62</f>
        <v>0.06305097111482016</v>
      </c>
      <c r="E107">
        <f>E67*10000/E62</f>
        <v>-0.12833108945688312</v>
      </c>
      <c r="F107">
        <f>F67*10000/F62</f>
        <v>-0.7986335242843219</v>
      </c>
      <c r="G107">
        <f>AVERAGE(C107:E107)</f>
        <v>0.0231044538852877</v>
      </c>
      <c r="H107">
        <f>STDEV(C107:E107)</f>
        <v>0.1359379471848321</v>
      </c>
      <c r="I107">
        <f>(B107*B4+C107*C4+D107*D4+E107*E4+F107*F4)/SUM(B4:F4)</f>
        <v>-0.10019289257952238</v>
      </c>
      <c r="K107">
        <f>(LN(H107)+LN(H127))/2-LN(K114*K115^7)</f>
        <v>-3.3960304495235722</v>
      </c>
    </row>
    <row r="108" spans="1:9" ht="12.75">
      <c r="A108" t="s">
        <v>72</v>
      </c>
      <c r="B108">
        <f>B68*10000/B62</f>
        <v>-0.17644178624070495</v>
      </c>
      <c r="C108">
        <f>C68*10000/C62</f>
        <v>0.12455143617979247</v>
      </c>
      <c r="D108">
        <f>D68*10000/D62</f>
        <v>0.004910163956847849</v>
      </c>
      <c r="E108">
        <f>E68*10000/E62</f>
        <v>-0.14980529915243096</v>
      </c>
      <c r="F108">
        <f>F68*10000/F62</f>
        <v>0.06452935111787193</v>
      </c>
      <c r="G108">
        <f>AVERAGE(C108:E108)</f>
        <v>-0.006781233005263547</v>
      </c>
      <c r="H108">
        <f>STDEV(C108:E108)</f>
        <v>0.13755152172089255</v>
      </c>
      <c r="I108">
        <f>(B108*B4+C108*C4+D108*D4+E108*E4+F108*F4)/SUM(B4:F4)</f>
        <v>-0.02175094981442596</v>
      </c>
    </row>
    <row r="109" spans="1:9" ht="12.75">
      <c r="A109" t="s">
        <v>73</v>
      </c>
      <c r="B109">
        <f>B69*10000/B62</f>
        <v>-0.07688415361969686</v>
      </c>
      <c r="C109">
        <f>C69*10000/C62</f>
        <v>-0.13979957140908078</v>
      </c>
      <c r="D109">
        <f>D69*10000/D62</f>
        <v>-0.05277954801444903</v>
      </c>
      <c r="E109">
        <f>E69*10000/E62</f>
        <v>-0.12414417635656277</v>
      </c>
      <c r="F109">
        <f>F69*10000/F62</f>
        <v>-0.1868699426813682</v>
      </c>
      <c r="G109">
        <f>AVERAGE(C109:E109)</f>
        <v>-0.10557443192669753</v>
      </c>
      <c r="H109">
        <f>STDEV(C109:E109)</f>
        <v>0.04638693430313589</v>
      </c>
      <c r="I109">
        <f>(B109*B4+C109*C4+D109*D4+E109*E4+F109*F4)/SUM(B4:F4)</f>
        <v>-0.1123007784208818</v>
      </c>
    </row>
    <row r="110" spans="1:11" ht="12.75">
      <c r="A110" t="s">
        <v>74</v>
      </c>
      <c r="B110">
        <f>B70*10000/B62</f>
        <v>-0.2857331157225512</v>
      </c>
      <c r="C110">
        <f>C70*10000/C62</f>
        <v>-0.12189144653128005</v>
      </c>
      <c r="D110">
        <f>D70*10000/D62</f>
        <v>-0.026248704574291112</v>
      </c>
      <c r="E110">
        <f>E70*10000/E62</f>
        <v>-0.14288409817706918</v>
      </c>
      <c r="F110">
        <f>F70*10000/F62</f>
        <v>-0.376493752317171</v>
      </c>
      <c r="G110">
        <f>AVERAGE(C110:E110)</f>
        <v>-0.09700808309421345</v>
      </c>
      <c r="H110">
        <f>STDEV(C110:E110)</f>
        <v>0.06217185932698647</v>
      </c>
      <c r="I110">
        <f>(B110*B4+C110*C4+D110*D4+E110*E4+F110*F4)/SUM(B4:F4)</f>
        <v>-0.16164411257410677</v>
      </c>
      <c r="K110">
        <f>EXP(AVERAGE(K103:K107))</f>
        <v>0.043722952063675984</v>
      </c>
    </row>
    <row r="111" spans="1:9" ht="12.75">
      <c r="A111" t="s">
        <v>75</v>
      </c>
      <c r="B111">
        <f>B71*10000/B62</f>
        <v>-0.02351071255813004</v>
      </c>
      <c r="C111">
        <f>C71*10000/C62</f>
        <v>-0.023465574592570208</v>
      </c>
      <c r="D111">
        <f>D71*10000/D62</f>
        <v>-0.006673959832753975</v>
      </c>
      <c r="E111">
        <f>E71*10000/E62</f>
        <v>0.029335865366738604</v>
      </c>
      <c r="F111">
        <f>F71*10000/F62</f>
        <v>-0.001048786707273951</v>
      </c>
      <c r="G111">
        <f>AVERAGE(C111:E111)</f>
        <v>-0.0002678896861951924</v>
      </c>
      <c r="H111">
        <f>STDEV(C111:E111)</f>
        <v>0.02697732967671369</v>
      </c>
      <c r="I111">
        <f>(B111*B4+C111*C4+D111*D4+E111*E4+F111*F4)/SUM(B4:F4)</f>
        <v>-0.003731893290765141</v>
      </c>
    </row>
    <row r="112" spans="1:9" ht="12.75">
      <c r="A112" t="s">
        <v>76</v>
      </c>
      <c r="B112">
        <f>B72*10000/B62</f>
        <v>-0.05049826260747261</v>
      </c>
      <c r="C112">
        <f>C72*10000/C62</f>
        <v>-0.04712150611322034</v>
      </c>
      <c r="D112">
        <f>D72*10000/D62</f>
        <v>-0.034991593153066186</v>
      </c>
      <c r="E112">
        <f>E72*10000/E62</f>
        <v>-0.04411267035287374</v>
      </c>
      <c r="F112">
        <f>F72*10000/F62</f>
        <v>-0.058610413972915276</v>
      </c>
      <c r="G112">
        <f>AVERAGE(C112:E112)</f>
        <v>-0.042075256539720086</v>
      </c>
      <c r="H112">
        <f>STDEV(C112:E112)</f>
        <v>0.006316406287577648</v>
      </c>
      <c r="I112">
        <f>(B112*B4+C112*C4+D112*D4+E112*E4+F112*F4)/SUM(B4:F4)</f>
        <v>-0.04550330067938333</v>
      </c>
    </row>
    <row r="113" spans="1:9" ht="12.75">
      <c r="A113" t="s">
        <v>77</v>
      </c>
      <c r="B113">
        <f>B73*10000/B62</f>
        <v>0.036191480899446904</v>
      </c>
      <c r="C113">
        <f>C73*10000/C62</f>
        <v>0.026016024455532128</v>
      </c>
      <c r="D113">
        <f>D73*10000/D62</f>
        <v>0.03730413424760371</v>
      </c>
      <c r="E113">
        <f>E73*10000/E62</f>
        <v>0.024814843411650397</v>
      </c>
      <c r="F113">
        <f>F73*10000/F62</f>
        <v>0.0004418195699517229</v>
      </c>
      <c r="G113">
        <f>AVERAGE(C113:E113)</f>
        <v>0.02937833403826208</v>
      </c>
      <c r="H113">
        <f>STDEV(C113:E113)</f>
        <v>0.006890169859578569</v>
      </c>
      <c r="I113">
        <f>(B113*B4+C113*C4+D113*D4+E113*E4+F113*F4)/SUM(B4:F4)</f>
        <v>0.026493631932009862</v>
      </c>
    </row>
    <row r="114" spans="1:11" ht="12.75">
      <c r="A114" t="s">
        <v>78</v>
      </c>
      <c r="B114">
        <f>B74*10000/B62</f>
        <v>-0.2118880653332717</v>
      </c>
      <c r="C114">
        <f>C74*10000/C62</f>
        <v>-0.1985585002399643</v>
      </c>
      <c r="D114">
        <f>D74*10000/D62</f>
        <v>-0.20384031803249303</v>
      </c>
      <c r="E114">
        <f>E74*10000/E62</f>
        <v>-0.19926365961746706</v>
      </c>
      <c r="F114">
        <f>F74*10000/F62</f>
        <v>-0.14671416321596237</v>
      </c>
      <c r="G114">
        <f>AVERAGE(C114:E114)</f>
        <v>-0.20055415929664147</v>
      </c>
      <c r="H114">
        <f>STDEV(C114:E114)</f>
        <v>0.0028676544186525014</v>
      </c>
      <c r="I114">
        <f>(B114*B4+C114*C4+D114*D4+E114*E4+F114*F4)/SUM(B4:F4)</f>
        <v>-0.19499307691409828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-0.003847905399348363</v>
      </c>
      <c r="C115">
        <f>C75*10000/C62</f>
        <v>0.0012216139661133146</v>
      </c>
      <c r="D115">
        <f>D75*10000/D62</f>
        <v>-0.0008101868042407889</v>
      </c>
      <c r="E115">
        <f>E75*10000/E62</f>
        <v>0.0026449888272362756</v>
      </c>
      <c r="F115">
        <f>F75*10000/F62</f>
        <v>0.0013310198325800968</v>
      </c>
      <c r="G115">
        <f>AVERAGE(C115:E115)</f>
        <v>0.0010188053297029338</v>
      </c>
      <c r="H115">
        <f>STDEV(C115:E115)</f>
        <v>0.001736493066021345</v>
      </c>
      <c r="I115">
        <f>(B115*B4+C115*C4+D115*D4+E115*E4+F115*F4)/SUM(B4:F4)</f>
        <v>0.0003574224639050828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104.35584096722285</v>
      </c>
      <c r="C122">
        <f>C82*10000/C62</f>
        <v>85.04089179745479</v>
      </c>
      <c r="D122">
        <f>D82*10000/D62</f>
        <v>-0.9517348550794551</v>
      </c>
      <c r="E122">
        <f>E82*10000/E62</f>
        <v>-79.24043867201705</v>
      </c>
      <c r="F122">
        <f>F82*10000/F62</f>
        <v>-120.18923257606653</v>
      </c>
      <c r="G122">
        <f>AVERAGE(C122:E122)</f>
        <v>1.6162394234527635</v>
      </c>
      <c r="H122">
        <f>STDEV(C122:E122)</f>
        <v>82.17076581197449</v>
      </c>
      <c r="I122">
        <f>(B122*B4+C122*C4+D122*D4+E122*E4+F122*F4)/SUM(B4:F4)</f>
        <v>0.17981186728070245</v>
      </c>
    </row>
    <row r="123" spans="1:9" ht="12.75">
      <c r="A123" t="s">
        <v>82</v>
      </c>
      <c r="B123">
        <f>B83*10000/B62</f>
        <v>0.8913931690092292</v>
      </c>
      <c r="C123">
        <f>C83*10000/C62</f>
        <v>0.6823285438560007</v>
      </c>
      <c r="D123">
        <f>D83*10000/D62</f>
        <v>-1.564398076522922</v>
      </c>
      <c r="E123">
        <f>E83*10000/E62</f>
        <v>2.2365862610809577</v>
      </c>
      <c r="F123">
        <f>F83*10000/F62</f>
        <v>0.8254343993869057</v>
      </c>
      <c r="G123">
        <f>AVERAGE(C123:E123)</f>
        <v>0.4515055761380122</v>
      </c>
      <c r="H123">
        <f>STDEV(C123:E123)</f>
        <v>1.9109761682179884</v>
      </c>
      <c r="I123">
        <f>(B123*B4+C123*C4+D123*D4+E123*E4+F123*F4)/SUM(B4:F4)</f>
        <v>0.5650697866829786</v>
      </c>
    </row>
    <row r="124" spans="1:9" ht="12.75">
      <c r="A124" t="s">
        <v>83</v>
      </c>
      <c r="B124">
        <f>B84*10000/B62</f>
        <v>1.721429179608992</v>
      </c>
      <c r="C124">
        <f>C84*10000/C62</f>
        <v>1.3832953010597433</v>
      </c>
      <c r="D124">
        <f>D84*10000/D62</f>
        <v>-1.031611502131716</v>
      </c>
      <c r="E124">
        <f>E84*10000/E62</f>
        <v>-0.10394824947689228</v>
      </c>
      <c r="F124">
        <f>F84*10000/F62</f>
        <v>0.37906121564816</v>
      </c>
      <c r="G124">
        <f>AVERAGE(C124:E124)</f>
        <v>0.08257851648371166</v>
      </c>
      <c r="H124">
        <f>STDEV(C124:E124)</f>
        <v>1.2182109393860694</v>
      </c>
      <c r="I124">
        <f>(B124*B4+C124*C4+D124*D4+E124*E4+F124*F4)/SUM(B4:F4)</f>
        <v>0.35908216408757493</v>
      </c>
    </row>
    <row r="125" spans="1:9" ht="12.75">
      <c r="A125" t="s">
        <v>84</v>
      </c>
      <c r="B125">
        <f>B85*10000/B62</f>
        <v>0.5802990526597165</v>
      </c>
      <c r="C125">
        <f>C85*10000/C62</f>
        <v>0.389026305417903</v>
      </c>
      <c r="D125">
        <f>D85*10000/D62</f>
        <v>0.014326173422297202</v>
      </c>
      <c r="E125">
        <f>E85*10000/E62</f>
        <v>1.0777123748971875</v>
      </c>
      <c r="F125">
        <f>F85*10000/F62</f>
        <v>-1.657104801194932</v>
      </c>
      <c r="G125">
        <f>AVERAGE(C125:E125)</f>
        <v>0.4936882845791293</v>
      </c>
      <c r="H125">
        <f>STDEV(C125:E125)</f>
        <v>0.5393636535615443</v>
      </c>
      <c r="I125">
        <f>(B125*B4+C125*C4+D125*D4+E125*E4+F125*F4)/SUM(B4:F4)</f>
        <v>0.21863150630140923</v>
      </c>
    </row>
    <row r="126" spans="1:9" ht="12.75">
      <c r="A126" t="s">
        <v>85</v>
      </c>
      <c r="B126">
        <f>B86*10000/B62</f>
        <v>1.5804983352064654</v>
      </c>
      <c r="C126">
        <f>C86*10000/C62</f>
        <v>1.3291625813228087</v>
      </c>
      <c r="D126">
        <f>D86*10000/D62</f>
        <v>1.3815934058717207</v>
      </c>
      <c r="E126">
        <f>E86*10000/E62</f>
        <v>0.06467984841843943</v>
      </c>
      <c r="F126">
        <f>F86*10000/F62</f>
        <v>0.8530558124960159</v>
      </c>
      <c r="G126">
        <f>AVERAGE(C126:E126)</f>
        <v>0.9251452785376563</v>
      </c>
      <c r="H126">
        <f>STDEV(C126:E126)</f>
        <v>0.7456459046782237</v>
      </c>
      <c r="I126">
        <f>(B126*B4+C126*C4+D126*D4+E126*E4+F126*F4)/SUM(B4:F4)</f>
        <v>1.0102177526308214</v>
      </c>
    </row>
    <row r="127" spans="1:9" ht="12.75">
      <c r="A127" t="s">
        <v>86</v>
      </c>
      <c r="B127">
        <f>B87*10000/B62</f>
        <v>0.20138020736636633</v>
      </c>
      <c r="C127">
        <f>C87*10000/C62</f>
        <v>0.0844763560553431</v>
      </c>
      <c r="D127">
        <f>D87*10000/D62</f>
        <v>0.28440643456833736</v>
      </c>
      <c r="E127">
        <f>E87*10000/E62</f>
        <v>-0.05446719872552787</v>
      </c>
      <c r="F127">
        <f>F87*10000/F62</f>
        <v>0.17359726139640372</v>
      </c>
      <c r="G127">
        <f>AVERAGE(C127:E127)</f>
        <v>0.1048051972993842</v>
      </c>
      <c r="H127">
        <f>STDEV(C127:E127)</f>
        <v>0.17034899816315424</v>
      </c>
      <c r="I127">
        <f>(B127*B4+C127*C4+D127*D4+E127*E4+F127*F4)/SUM(B4:F4)</f>
        <v>0.12795456891725732</v>
      </c>
    </row>
    <row r="128" spans="1:9" ht="12.75">
      <c r="A128" t="s">
        <v>87</v>
      </c>
      <c r="B128">
        <f>B88*10000/B62</f>
        <v>0.21542749787422477</v>
      </c>
      <c r="C128">
        <f>C88*10000/C62</f>
        <v>0.35209955137026744</v>
      </c>
      <c r="D128">
        <f>D88*10000/D62</f>
        <v>-0.26877955854388785</v>
      </c>
      <c r="E128">
        <f>E88*10000/E62</f>
        <v>0.06863263932418694</v>
      </c>
      <c r="F128">
        <f>F88*10000/F62</f>
        <v>0.1538172082049848</v>
      </c>
      <c r="G128">
        <f>AVERAGE(C128:E128)</f>
        <v>0.050650877383522176</v>
      </c>
      <c r="H128">
        <f>STDEV(C128:E128)</f>
        <v>0.3108298973776758</v>
      </c>
      <c r="I128">
        <f>(B128*B4+C128*C4+D128*D4+E128*E4+F128*F4)/SUM(B4:F4)</f>
        <v>0.08827049831448884</v>
      </c>
    </row>
    <row r="129" spans="1:9" ht="12.75">
      <c r="A129" t="s">
        <v>88</v>
      </c>
      <c r="B129">
        <f>B89*10000/B62</f>
        <v>0.0108866025115297</v>
      </c>
      <c r="C129">
        <f>C89*10000/C62</f>
        <v>-0.04656679202061362</v>
      </c>
      <c r="D129">
        <f>D89*10000/D62</f>
        <v>0.09520759276729102</v>
      </c>
      <c r="E129">
        <f>E89*10000/E62</f>
        <v>0.09809794256300258</v>
      </c>
      <c r="F129">
        <f>F89*10000/F62</f>
        <v>-0.045023396872913624</v>
      </c>
      <c r="G129">
        <f>AVERAGE(C129:E129)</f>
        <v>0.04891291443655999</v>
      </c>
      <c r="H129">
        <f>STDEV(C129:E129)</f>
        <v>0.08270047937797231</v>
      </c>
      <c r="I129">
        <f>(B129*B4+C129*C4+D129*D4+E129*E4+F129*F4)/SUM(B4:F4)</f>
        <v>0.030853377198440505</v>
      </c>
    </row>
    <row r="130" spans="1:9" ht="12.75">
      <c r="A130" t="s">
        <v>89</v>
      </c>
      <c r="B130">
        <f>B90*10000/B62</f>
        <v>0.25015603356017296</v>
      </c>
      <c r="C130">
        <f>C90*10000/C62</f>
        <v>0.2374744330477526</v>
      </c>
      <c r="D130">
        <f>D90*10000/D62</f>
        <v>0.18918000423451542</v>
      </c>
      <c r="E130">
        <f>E90*10000/E62</f>
        <v>-0.07766385167250854</v>
      </c>
      <c r="F130">
        <f>F90*10000/F62</f>
        <v>0.26225412850833746</v>
      </c>
      <c r="G130">
        <f>AVERAGE(C130:E130)</f>
        <v>0.11633019520325316</v>
      </c>
      <c r="H130">
        <f>STDEV(C130:E130)</f>
        <v>0.16973024371344556</v>
      </c>
      <c r="I130">
        <f>(B130*B4+C130*C4+D130*D4+E130*E4+F130*F4)/SUM(B4:F4)</f>
        <v>0.1551832399986226</v>
      </c>
    </row>
    <row r="131" spans="1:9" ht="12.75">
      <c r="A131" t="s">
        <v>90</v>
      </c>
      <c r="B131">
        <f>B91*10000/B62</f>
        <v>-0.0218840303968855</v>
      </c>
      <c r="C131">
        <f>C91*10000/C62</f>
        <v>-0.04079295510993031</v>
      </c>
      <c r="D131">
        <f>D91*10000/D62</f>
        <v>0.058015616532817026</v>
      </c>
      <c r="E131">
        <f>E91*10000/E62</f>
        <v>-0.008965875802207276</v>
      </c>
      <c r="F131">
        <f>F91*10000/F62</f>
        <v>0.0005636536083852971</v>
      </c>
      <c r="G131">
        <f>AVERAGE(C131:E131)</f>
        <v>0.002752261873559814</v>
      </c>
      <c r="H131">
        <f>STDEV(C131:E131)</f>
        <v>0.050435796022876025</v>
      </c>
      <c r="I131">
        <f>(B131*B4+C131*C4+D131*D4+E131*E4+F131*F4)/SUM(B4:F4)</f>
        <v>-0.0011025873619986658</v>
      </c>
    </row>
    <row r="132" spans="1:9" ht="12.75">
      <c r="A132" t="s">
        <v>91</v>
      </c>
      <c r="B132">
        <f>B92*10000/B62</f>
        <v>0.049943666949556466</v>
      </c>
      <c r="C132">
        <f>C92*10000/C62</f>
        <v>0.028187721019498433</v>
      </c>
      <c r="D132">
        <f>D92*10000/D62</f>
        <v>-0.022093960351451978</v>
      </c>
      <c r="E132">
        <f>E92*10000/E62</f>
        <v>0.023519561055770705</v>
      </c>
      <c r="F132">
        <f>F92*10000/F62</f>
        <v>0.05439144957673183</v>
      </c>
      <c r="G132">
        <f>AVERAGE(C132:E132)</f>
        <v>0.009871107241272386</v>
      </c>
      <c r="H132">
        <f>STDEV(C132:E132)</f>
        <v>0.0277807863282758</v>
      </c>
      <c r="I132">
        <f>(B132*B4+C132*C4+D132*D4+E132*E4+F132*F4)/SUM(B4:F4)</f>
        <v>0.021614362165499723</v>
      </c>
    </row>
    <row r="133" spans="1:9" ht="12.75">
      <c r="A133" t="s">
        <v>92</v>
      </c>
      <c r="B133">
        <f>B93*10000/B62</f>
        <v>0.10503583753428736</v>
      </c>
      <c r="C133">
        <f>C93*10000/C62</f>
        <v>0.09772667908607904</v>
      </c>
      <c r="D133">
        <f>D93*10000/D62</f>
        <v>0.10842738318046627</v>
      </c>
      <c r="E133">
        <f>E93*10000/E62</f>
        <v>0.09656745137428148</v>
      </c>
      <c r="F133">
        <f>F93*10000/F62</f>
        <v>0.09058226867806232</v>
      </c>
      <c r="G133">
        <f>AVERAGE(C133:E133)</f>
        <v>0.10090717121360893</v>
      </c>
      <c r="H133">
        <f>STDEV(C133:E133)</f>
        <v>0.006538435840611843</v>
      </c>
      <c r="I133">
        <f>(B133*B4+C133*C4+D133*D4+E133*E4+F133*F4)/SUM(B4:F4)</f>
        <v>0.1001230228321347</v>
      </c>
    </row>
    <row r="134" spans="1:9" ht="12.75">
      <c r="A134" t="s">
        <v>93</v>
      </c>
      <c r="B134">
        <f>B94*10000/B62</f>
        <v>-0.007772578490694405</v>
      </c>
      <c r="C134">
        <f>C94*10000/C62</f>
        <v>-0.0025788482378903835</v>
      </c>
      <c r="D134">
        <f>D94*10000/D62</f>
        <v>0.011935756755330608</v>
      </c>
      <c r="E134">
        <f>E94*10000/E62</f>
        <v>-0.004250525912833383</v>
      </c>
      <c r="F134">
        <f>F94*10000/F62</f>
        <v>-0.019984322192815977</v>
      </c>
      <c r="G134">
        <f>AVERAGE(C134:E134)</f>
        <v>0.0017021275348689466</v>
      </c>
      <c r="H134">
        <f>STDEV(C134:E134)</f>
        <v>0.008901910010140564</v>
      </c>
      <c r="I134">
        <f>(B134*B4+C134*C4+D134*D4+E134*E4+F134*F4)/SUM(B4:F4)</f>
        <v>-0.002566550220814431</v>
      </c>
    </row>
    <row r="135" spans="1:9" ht="12.75">
      <c r="A135" t="s">
        <v>94</v>
      </c>
      <c r="B135">
        <f>B95*10000/B62</f>
        <v>0.001817730759035098</v>
      </c>
      <c r="C135">
        <f>C95*10000/C62</f>
        <v>-0.0008402026056242996</v>
      </c>
      <c r="D135">
        <f>D95*10000/D62</f>
        <v>0.00250157279197852</v>
      </c>
      <c r="E135">
        <f>E95*10000/E62</f>
        <v>-0.0011771584780587553</v>
      </c>
      <c r="F135">
        <f>F95*10000/F62</f>
        <v>0.006125588842565897</v>
      </c>
      <c r="G135">
        <f>AVERAGE(C135:E135)</f>
        <v>0.0001614039027651551</v>
      </c>
      <c r="H135">
        <f>STDEV(C135:E135)</f>
        <v>0.00203363655492411</v>
      </c>
      <c r="I135">
        <f>(B135*B4+C135*C4+D135*D4+E135*E4+F135*F4)/SUM(B4:F4)</f>
        <v>0.0011980631629407033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2005-04-15T07:54:36Z</cp:lastPrinted>
  <dcterms:created xsi:type="dcterms:W3CDTF">2005-04-15T07:51:56Z</dcterms:created>
  <dcterms:modified xsi:type="dcterms:W3CDTF">2005-04-15T07:58:23Z</dcterms:modified>
  <cp:category/>
  <cp:version/>
  <cp:contentType/>
  <cp:contentStatus/>
</cp:coreProperties>
</file>