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<sst xmlns="http://schemas.openxmlformats.org/spreadsheetml/2006/main" count="204" uniqueCount="98">
  <si>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19/04/2005       15:18:30</t>
  </si>
  <si>
    <t>LISSNER</t>
  </si>
  <si>
    <t>HCMQAP552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</si>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</sst>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0966872"/>
        <c:axId val="54484121"/>
      </c:lineChart>
      <c:catAx>
        <c:axId val="209668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84121"/>
        <c:crosses val="autoZero"/>
        <c:auto val="1"/>
        <c:lblOffset val="100"/>
        <c:noMultiLvlLbl val="0"/>
      </c:catAx>
      <c:valAx>
        <c:axId val="54484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6687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-0.003752</v>
      </c>
      <c r="D4" s="12">
        <v>-0.003749</v>
      </c>
      <c r="E4" s="12">
        <v>-0.003751</v>
      </c>
      <c r="F4" s="24">
        <v>-0.002082</v>
      </c>
      <c r="G4" s="34">
        <v>-0.011689</v>
      </c>
    </row>
    <row r="5" spans="1:7" ht="12.75" thickBot="1">
      <c r="A5" s="44" t="s">
        <v>13</v>
      </c>
      <c r="B5" s="45">
        <v>3.697498</v>
      </c>
      <c r="C5" s="46">
        <v>3.164784</v>
      </c>
      <c r="D5" s="46">
        <v>0.551886</v>
      </c>
      <c r="E5" s="46">
        <v>-3.161344</v>
      </c>
      <c r="F5" s="47">
        <v>-4.992973</v>
      </c>
      <c r="G5" s="48">
        <v>5.909125</v>
      </c>
    </row>
    <row r="6" spans="1:7" ht="12.75" thickTop="1">
      <c r="A6" s="6" t="s">
        <v>14</v>
      </c>
      <c r="B6" s="39">
        <v>40.83249</v>
      </c>
      <c r="C6" s="40">
        <v>1.237397</v>
      </c>
      <c r="D6" s="40">
        <v>0.9989292</v>
      </c>
      <c r="E6" s="40">
        <v>2.263423</v>
      </c>
      <c r="F6" s="41">
        <v>-52.31522</v>
      </c>
      <c r="G6" s="42">
        <v>0.001189117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2.430973</v>
      </c>
      <c r="C8" s="13">
        <v>-0.8346956</v>
      </c>
      <c r="D8" s="13">
        <v>1.569256</v>
      </c>
      <c r="E8" s="13">
        <v>-1.179476</v>
      </c>
      <c r="F8" s="25">
        <v>-2.700413</v>
      </c>
      <c r="G8" s="35">
        <v>-0.1163582</v>
      </c>
    </row>
    <row r="9" spans="1:7" ht="12">
      <c r="A9" s="20" t="s">
        <v>17</v>
      </c>
      <c r="B9" s="29">
        <v>-0.8200088</v>
      </c>
      <c r="C9" s="13">
        <v>-0.3241542</v>
      </c>
      <c r="D9" s="13">
        <v>-0.2269278</v>
      </c>
      <c r="E9" s="13">
        <v>0.09577856</v>
      </c>
      <c r="F9" s="25">
        <v>-0.8660693</v>
      </c>
      <c r="G9" s="35">
        <v>-0.3438055</v>
      </c>
    </row>
    <row r="10" spans="1:7" ht="12">
      <c r="A10" s="20" t="s">
        <v>18</v>
      </c>
      <c r="B10" s="29">
        <v>-0.1924848</v>
      </c>
      <c r="C10" s="13">
        <v>0.573916</v>
      </c>
      <c r="D10" s="13">
        <v>-0.1511099</v>
      </c>
      <c r="E10" s="13">
        <v>0.5158717</v>
      </c>
      <c r="F10" s="25">
        <v>-2.158802</v>
      </c>
      <c r="G10" s="35">
        <v>-0.09022804</v>
      </c>
    </row>
    <row r="11" spans="1:7" ht="12">
      <c r="A11" s="21" t="s">
        <v>19</v>
      </c>
      <c r="B11" s="31">
        <v>3.97794</v>
      </c>
      <c r="C11" s="15">
        <v>1.091829</v>
      </c>
      <c r="D11" s="15">
        <v>2.718725</v>
      </c>
      <c r="E11" s="15">
        <v>2.226802</v>
      </c>
      <c r="F11" s="27">
        <v>13.58622</v>
      </c>
      <c r="G11" s="37">
        <v>3.84226</v>
      </c>
    </row>
    <row r="12" spans="1:7" ht="12">
      <c r="A12" s="20" t="s">
        <v>20</v>
      </c>
      <c r="B12" s="29">
        <v>-0.3311933</v>
      </c>
      <c r="C12" s="13">
        <v>-0.09038308</v>
      </c>
      <c r="D12" s="13">
        <v>-0.003745213</v>
      </c>
      <c r="E12" s="13">
        <v>-0.1413191</v>
      </c>
      <c r="F12" s="25">
        <v>-0.3109984</v>
      </c>
      <c r="G12" s="35">
        <v>-0.1460929</v>
      </c>
    </row>
    <row r="13" spans="1:7" ht="12">
      <c r="A13" s="20" t="s">
        <v>21</v>
      </c>
      <c r="B13" s="29">
        <v>-0.07057116</v>
      </c>
      <c r="C13" s="13">
        <v>-0.08987473</v>
      </c>
      <c r="D13" s="13">
        <v>0.09462378</v>
      </c>
      <c r="E13" s="13">
        <v>0.01719357</v>
      </c>
      <c r="F13" s="25">
        <v>-0.1803307</v>
      </c>
      <c r="G13" s="35">
        <v>-0.02902641</v>
      </c>
    </row>
    <row r="14" spans="1:7" ht="12">
      <c r="A14" s="20" t="s">
        <v>22</v>
      </c>
      <c r="B14" s="29">
        <v>-0.1152529</v>
      </c>
      <c r="C14" s="13">
        <v>-0.02215704</v>
      </c>
      <c r="D14" s="13">
        <v>-0.06661786</v>
      </c>
      <c r="E14" s="13">
        <v>-0.05892459</v>
      </c>
      <c r="F14" s="25">
        <v>0.02727681</v>
      </c>
      <c r="G14" s="35">
        <v>-0.04855845</v>
      </c>
    </row>
    <row r="15" spans="1:7" ht="12">
      <c r="A15" s="21" t="s">
        <v>23</v>
      </c>
      <c r="B15" s="31">
        <v>-0.3240556</v>
      </c>
      <c r="C15" s="15">
        <v>-0.1939112</v>
      </c>
      <c r="D15" s="15">
        <v>-0.08057497</v>
      </c>
      <c r="E15" s="15">
        <v>-0.1058566</v>
      </c>
      <c r="F15" s="27">
        <v>-0.3261664</v>
      </c>
      <c r="G15" s="37">
        <v>-0.1819498</v>
      </c>
    </row>
    <row r="16" spans="1:7" ht="12">
      <c r="A16" s="20" t="s">
        <v>24</v>
      </c>
      <c r="B16" s="29">
        <v>-0.01221556</v>
      </c>
      <c r="C16" s="13">
        <v>0.001985672</v>
      </c>
      <c r="D16" s="13">
        <v>0.0123723</v>
      </c>
      <c r="E16" s="13">
        <v>0.01011514</v>
      </c>
      <c r="F16" s="25">
        <v>-0.06819192</v>
      </c>
      <c r="G16" s="35">
        <v>-0.004986573</v>
      </c>
    </row>
    <row r="17" spans="1:7" ht="12">
      <c r="A17" s="20" t="s">
        <v>25</v>
      </c>
      <c r="B17" s="29">
        <v>-0.02665241</v>
      </c>
      <c r="C17" s="13">
        <v>-0.02581964</v>
      </c>
      <c r="D17" s="13">
        <v>-0.03775782</v>
      </c>
      <c r="E17" s="13">
        <v>-0.04071122</v>
      </c>
      <c r="F17" s="25">
        <v>-0.02800946</v>
      </c>
      <c r="G17" s="35">
        <v>-0.03268656</v>
      </c>
    </row>
    <row r="18" spans="1:7" ht="12">
      <c r="A18" s="20" t="s">
        <v>26</v>
      </c>
      <c r="B18" s="29">
        <v>0.009265642</v>
      </c>
      <c r="C18" s="13">
        <v>0.01429993</v>
      </c>
      <c r="D18" s="13">
        <v>0.02598013</v>
      </c>
      <c r="E18" s="13">
        <v>0.02644351</v>
      </c>
      <c r="F18" s="25">
        <v>-0.002385334</v>
      </c>
      <c r="G18" s="35">
        <v>0.01707679</v>
      </c>
    </row>
    <row r="19" spans="1:7" ht="12">
      <c r="A19" s="21" t="s">
        <v>27</v>
      </c>
      <c r="B19" s="31">
        <v>-0.210436</v>
      </c>
      <c r="C19" s="15">
        <v>-0.1761871</v>
      </c>
      <c r="D19" s="15">
        <v>-0.2004984</v>
      </c>
      <c r="E19" s="15">
        <v>-0.1986664</v>
      </c>
      <c r="F19" s="27">
        <v>-0.1508722</v>
      </c>
      <c r="G19" s="37">
        <v>-0.1890156</v>
      </c>
    </row>
    <row r="20" spans="1:7" ht="12.75" thickBot="1">
      <c r="A20" s="44" t="s">
        <v>28</v>
      </c>
      <c r="B20" s="45">
        <v>-0.0002912805</v>
      </c>
      <c r="C20" s="46">
        <v>0.003226009</v>
      </c>
      <c r="D20" s="46">
        <v>0.001385273</v>
      </c>
      <c r="E20" s="46">
        <v>0.003456679</v>
      </c>
      <c r="F20" s="47">
        <v>-0.005570773</v>
      </c>
      <c r="G20" s="48">
        <v>0.001155292</v>
      </c>
    </row>
    <row r="21" spans="1:7" ht="12.75" thickTop="1">
      <c r="A21" s="6" t="s">
        <v>29</v>
      </c>
      <c r="B21" s="39">
        <v>-25.93088</v>
      </c>
      <c r="C21" s="40">
        <v>25.78504</v>
      </c>
      <c r="D21" s="40">
        <v>0.02151008</v>
      </c>
      <c r="E21" s="40">
        <v>19.01723</v>
      </c>
      <c r="F21" s="41">
        <v>-52.62431</v>
      </c>
      <c r="G21" s="43">
        <v>0.009186464</v>
      </c>
    </row>
    <row r="22" spans="1:7" ht="12">
      <c r="A22" s="20" t="s">
        <v>30</v>
      </c>
      <c r="B22" s="29">
        <v>73.95131</v>
      </c>
      <c r="C22" s="13">
        <v>63.29654</v>
      </c>
      <c r="D22" s="13">
        <v>11.03773</v>
      </c>
      <c r="E22" s="13">
        <v>-63.22773</v>
      </c>
      <c r="F22" s="25">
        <v>-99.86279</v>
      </c>
      <c r="G22" s="36">
        <v>0</v>
      </c>
    </row>
    <row r="23" spans="1:7" ht="12">
      <c r="A23" s="20" t="s">
        <v>31</v>
      </c>
      <c r="B23" s="29">
        <v>-0.7216181</v>
      </c>
      <c r="C23" s="13">
        <v>-1.173783</v>
      </c>
      <c r="D23" s="13">
        <v>-0.8384979</v>
      </c>
      <c r="E23" s="13">
        <v>1.535289</v>
      </c>
      <c r="F23" s="25">
        <v>10.76721</v>
      </c>
      <c r="G23" s="35">
        <v>1.218843</v>
      </c>
    </row>
    <row r="24" spans="1:7" ht="12">
      <c r="A24" s="20" t="s">
        <v>32</v>
      </c>
      <c r="B24" s="29">
        <v>-2.300635</v>
      </c>
      <c r="C24" s="13">
        <v>1.746135</v>
      </c>
      <c r="D24" s="13">
        <v>1.532863</v>
      </c>
      <c r="E24" s="13">
        <v>2.348629</v>
      </c>
      <c r="F24" s="25">
        <v>1.808096</v>
      </c>
      <c r="G24" s="35">
        <v>1.262832</v>
      </c>
    </row>
    <row r="25" spans="1:7" ht="12">
      <c r="A25" s="20" t="s">
        <v>33</v>
      </c>
      <c r="B25" s="29">
        <v>-0.3397627</v>
      </c>
      <c r="C25" s="13">
        <v>-0.08467438</v>
      </c>
      <c r="D25" s="13">
        <v>-0.4743119</v>
      </c>
      <c r="E25" s="13">
        <v>0.3529119</v>
      </c>
      <c r="F25" s="25">
        <v>-1.317219</v>
      </c>
      <c r="G25" s="35">
        <v>-0.2745959</v>
      </c>
    </row>
    <row r="26" spans="1:7" ht="12">
      <c r="A26" s="21" t="s">
        <v>34</v>
      </c>
      <c r="B26" s="31">
        <v>-0.4948274</v>
      </c>
      <c r="C26" s="15">
        <v>0.3359531</v>
      </c>
      <c r="D26" s="15">
        <v>0.04545757</v>
      </c>
      <c r="E26" s="15">
        <v>0.2916674</v>
      </c>
      <c r="F26" s="27">
        <v>1.076308</v>
      </c>
      <c r="G26" s="37">
        <v>0.2341169</v>
      </c>
    </row>
    <row r="27" spans="1:7" ht="12">
      <c r="A27" s="20" t="s">
        <v>35</v>
      </c>
      <c r="B27" s="29">
        <v>-0.07285147</v>
      </c>
      <c r="C27" s="13">
        <v>-0.282939</v>
      </c>
      <c r="D27" s="13">
        <v>-0.08406495</v>
      </c>
      <c r="E27" s="13">
        <v>-0.1034028</v>
      </c>
      <c r="F27" s="25">
        <v>0.5205239</v>
      </c>
      <c r="G27" s="35">
        <v>-0.05421926</v>
      </c>
    </row>
    <row r="28" spans="1:7" ht="12">
      <c r="A28" s="20" t="s">
        <v>36</v>
      </c>
      <c r="B28" s="29">
        <v>-0.4324354</v>
      </c>
      <c r="C28" s="13">
        <v>0.2135105</v>
      </c>
      <c r="D28" s="13">
        <v>-0.07703079</v>
      </c>
      <c r="E28" s="13">
        <v>0.3744281</v>
      </c>
      <c r="F28" s="25">
        <v>0.3329176</v>
      </c>
      <c r="G28" s="35">
        <v>0.104881</v>
      </c>
    </row>
    <row r="29" spans="1:7" ht="12">
      <c r="A29" s="20" t="s">
        <v>37</v>
      </c>
      <c r="B29" s="29">
        <v>0.002943257</v>
      </c>
      <c r="C29" s="13">
        <v>-0.02840081</v>
      </c>
      <c r="D29" s="13">
        <v>0.04476091</v>
      </c>
      <c r="E29" s="13">
        <v>0.05800982</v>
      </c>
      <c r="F29" s="25">
        <v>0.0562868</v>
      </c>
      <c r="G29" s="35">
        <v>0.02583099</v>
      </c>
    </row>
    <row r="30" spans="1:7" ht="12">
      <c r="A30" s="21" t="s">
        <v>38</v>
      </c>
      <c r="B30" s="31">
        <v>-0.05927006</v>
      </c>
      <c r="C30" s="15">
        <v>0.03165363</v>
      </c>
      <c r="D30" s="15">
        <v>0.02160828</v>
      </c>
      <c r="E30" s="15">
        <v>-0.006432468</v>
      </c>
      <c r="F30" s="27">
        <v>0.2438181</v>
      </c>
      <c r="G30" s="37">
        <v>0.03526217</v>
      </c>
    </row>
    <row r="31" spans="1:7" ht="12">
      <c r="A31" s="20" t="s">
        <v>39</v>
      </c>
      <c r="B31" s="29">
        <v>-0.0222535</v>
      </c>
      <c r="C31" s="13">
        <v>-0.02408206</v>
      </c>
      <c r="D31" s="13">
        <v>0.001859388</v>
      </c>
      <c r="E31" s="13">
        <v>-0.01518397</v>
      </c>
      <c r="F31" s="25">
        <v>0.02183725</v>
      </c>
      <c r="G31" s="35">
        <v>-0.009304718</v>
      </c>
    </row>
    <row r="32" spans="1:7" ht="12">
      <c r="A32" s="20" t="s">
        <v>40</v>
      </c>
      <c r="B32" s="29">
        <v>-0.0339123</v>
      </c>
      <c r="C32" s="13">
        <v>0.03073997</v>
      </c>
      <c r="D32" s="13">
        <v>-0.01201199</v>
      </c>
      <c r="E32" s="13">
        <v>0.05777302</v>
      </c>
      <c r="F32" s="25">
        <v>0.02244319</v>
      </c>
      <c r="G32" s="35">
        <v>0.01650474</v>
      </c>
    </row>
    <row r="33" spans="1:7" ht="12">
      <c r="A33" s="20" t="s">
        <v>41</v>
      </c>
      <c r="B33" s="29">
        <v>0.1204921</v>
      </c>
      <c r="C33" s="13">
        <v>0.07517025</v>
      </c>
      <c r="D33" s="13">
        <v>0.1047343</v>
      </c>
      <c r="E33" s="13">
        <v>0.09344962</v>
      </c>
      <c r="F33" s="25">
        <v>0.09705242</v>
      </c>
      <c r="G33" s="35">
        <v>0.09615554</v>
      </c>
    </row>
    <row r="34" spans="1:7" ht="12">
      <c r="A34" s="21" t="s">
        <v>42</v>
      </c>
      <c r="B34" s="31">
        <v>-0.02741985</v>
      </c>
      <c r="C34" s="15">
        <v>-0.01151354</v>
      </c>
      <c r="D34" s="15">
        <v>-0.009101171</v>
      </c>
      <c r="E34" s="15">
        <v>0.0003486829</v>
      </c>
      <c r="F34" s="27">
        <v>-0.02413341</v>
      </c>
      <c r="G34" s="37">
        <v>-0.01206034</v>
      </c>
    </row>
    <row r="35" spans="1:7" ht="12.75" thickBot="1">
      <c r="A35" s="22" t="s">
        <v>43</v>
      </c>
      <c r="B35" s="32">
        <v>0.003190132</v>
      </c>
      <c r="C35" s="16">
        <v>-0.003929187</v>
      </c>
      <c r="D35" s="16">
        <v>0.002287166</v>
      </c>
      <c r="E35" s="16">
        <v>0.000235372</v>
      </c>
      <c r="F35" s="28">
        <v>0.0007669454</v>
      </c>
      <c r="G35" s="38">
        <v>0.0002247216</v>
      </c>
    </row>
    <row r="36" spans="1:7" ht="12">
      <c r="A36" s="4" t="s">
        <v>44</v>
      </c>
      <c r="B36" s="3">
        <v>21.19141</v>
      </c>
      <c r="C36" s="3">
        <v>21.1853</v>
      </c>
      <c r="D36" s="3">
        <v>21.19446</v>
      </c>
      <c r="E36" s="3">
        <v>21.1853</v>
      </c>
      <c r="F36" s="3">
        <v>21.19446</v>
      </c>
      <c r="G36" s="3"/>
    </row>
    <row r="37" spans="1:6" ht="12">
      <c r="A37" s="4" t="s">
        <v>45</v>
      </c>
      <c r="B37" s="2">
        <v>-0.02848307</v>
      </c>
      <c r="C37" s="2">
        <v>0.06510417</v>
      </c>
      <c r="D37" s="2">
        <v>0.1180013</v>
      </c>
      <c r="E37" s="2">
        <v>0.1525879</v>
      </c>
      <c r="F37" s="2">
        <v>0.1790365</v>
      </c>
    </row>
    <row r="38" spans="1:7" ht="12">
      <c r="A38" s="4" t="s">
        <v>53</v>
      </c>
      <c r="B38" s="2">
        <v>-6.908546E-05</v>
      </c>
      <c r="C38" s="2">
        <v>0</v>
      </c>
      <c r="D38" s="2">
        <v>0</v>
      </c>
      <c r="E38" s="2">
        <v>0</v>
      </c>
      <c r="F38" s="2">
        <v>8.803371E-05</v>
      </c>
      <c r="G38" s="2">
        <v>0.0002842712</v>
      </c>
    </row>
    <row r="39" spans="1:7" ht="12.75" thickBot="1">
      <c r="A39" s="4" t="s">
        <v>54</v>
      </c>
      <c r="B39" s="2">
        <v>4.459339E-05</v>
      </c>
      <c r="C39" s="2">
        <v>-4.38195E-05</v>
      </c>
      <c r="D39" s="2">
        <v>0</v>
      </c>
      <c r="E39" s="2">
        <v>-3.235233E-05</v>
      </c>
      <c r="F39" s="2">
        <v>9.034045E-05</v>
      </c>
      <c r="G39" s="2">
        <v>0.001020018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3.116745</v>
      </c>
      <c r="F40" s="17" t="s">
        <v>48</v>
      </c>
      <c r="G40" s="8">
        <v>54.984768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0.003752</v>
      </c>
      <c r="D4">
        <v>0.003749</v>
      </c>
      <c r="E4">
        <v>0.003751</v>
      </c>
      <c r="F4">
        <v>0.002082</v>
      </c>
      <c r="G4">
        <v>0.011689</v>
      </c>
    </row>
    <row r="5" spans="1:7" ht="12.75">
      <c r="A5" t="s">
        <v>13</v>
      </c>
      <c r="B5">
        <v>3.697498</v>
      </c>
      <c r="C5">
        <v>3.164784</v>
      </c>
      <c r="D5">
        <v>0.551886</v>
      </c>
      <c r="E5">
        <v>-3.161344</v>
      </c>
      <c r="F5">
        <v>-4.992973</v>
      </c>
      <c r="G5">
        <v>5.909125</v>
      </c>
    </row>
    <row r="6" spans="1:7" ht="12.75">
      <c r="A6" t="s">
        <v>14</v>
      </c>
      <c r="B6" s="49">
        <v>40.83249</v>
      </c>
      <c r="C6" s="49">
        <v>1.237397</v>
      </c>
      <c r="D6" s="49">
        <v>0.9989292</v>
      </c>
      <c r="E6" s="49">
        <v>2.263423</v>
      </c>
      <c r="F6" s="49">
        <v>-52.31522</v>
      </c>
      <c r="G6" s="49">
        <v>0.001189117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2.430973</v>
      </c>
      <c r="C8" s="49">
        <v>-0.8346956</v>
      </c>
      <c r="D8" s="49">
        <v>1.569256</v>
      </c>
      <c r="E8" s="49">
        <v>-1.179476</v>
      </c>
      <c r="F8" s="49">
        <v>-2.700413</v>
      </c>
      <c r="G8" s="49">
        <v>-0.1163582</v>
      </c>
    </row>
    <row r="9" spans="1:7" ht="12.75">
      <c r="A9" t="s">
        <v>17</v>
      </c>
      <c r="B9" s="49">
        <v>-0.8200088</v>
      </c>
      <c r="C9" s="49">
        <v>-0.3241542</v>
      </c>
      <c r="D9" s="49">
        <v>-0.2269278</v>
      </c>
      <c r="E9" s="49">
        <v>0.09577856</v>
      </c>
      <c r="F9" s="49">
        <v>-0.8660693</v>
      </c>
      <c r="G9" s="49">
        <v>-0.3438055</v>
      </c>
    </row>
    <row r="10" spans="1:7" ht="12.75">
      <c r="A10" t="s">
        <v>18</v>
      </c>
      <c r="B10" s="49">
        <v>-0.1924848</v>
      </c>
      <c r="C10" s="49">
        <v>0.573916</v>
      </c>
      <c r="D10" s="49">
        <v>-0.1511099</v>
      </c>
      <c r="E10" s="49">
        <v>0.5158717</v>
      </c>
      <c r="F10" s="49">
        <v>-2.158802</v>
      </c>
      <c r="G10" s="49">
        <v>-0.09022804</v>
      </c>
    </row>
    <row r="11" spans="1:7" ht="12.75">
      <c r="A11" t="s">
        <v>19</v>
      </c>
      <c r="B11" s="49">
        <v>3.97794</v>
      </c>
      <c r="C11" s="49">
        <v>1.091829</v>
      </c>
      <c r="D11" s="49">
        <v>2.718725</v>
      </c>
      <c r="E11" s="49">
        <v>2.226802</v>
      </c>
      <c r="F11" s="49">
        <v>13.58622</v>
      </c>
      <c r="G11" s="49">
        <v>3.84226</v>
      </c>
    </row>
    <row r="12" spans="1:7" ht="12.75">
      <c r="A12" t="s">
        <v>20</v>
      </c>
      <c r="B12" s="49">
        <v>-0.3311933</v>
      </c>
      <c r="C12" s="49">
        <v>-0.09038308</v>
      </c>
      <c r="D12" s="49">
        <v>-0.003745213</v>
      </c>
      <c r="E12" s="49">
        <v>-0.1413191</v>
      </c>
      <c r="F12" s="49">
        <v>-0.3109984</v>
      </c>
      <c r="G12" s="49">
        <v>-0.1460929</v>
      </c>
    </row>
    <row r="13" spans="1:7" ht="12.75">
      <c r="A13" t="s">
        <v>21</v>
      </c>
      <c r="B13" s="49">
        <v>-0.07057116</v>
      </c>
      <c r="C13" s="49">
        <v>-0.08987473</v>
      </c>
      <c r="D13" s="49">
        <v>0.09462378</v>
      </c>
      <c r="E13" s="49">
        <v>0.01719357</v>
      </c>
      <c r="F13" s="49">
        <v>-0.1803307</v>
      </c>
      <c r="G13" s="49">
        <v>-0.02902641</v>
      </c>
    </row>
    <row r="14" spans="1:7" ht="12.75">
      <c r="A14" t="s">
        <v>22</v>
      </c>
      <c r="B14" s="49">
        <v>-0.1152529</v>
      </c>
      <c r="C14" s="49">
        <v>-0.02215704</v>
      </c>
      <c r="D14" s="49">
        <v>-0.06661786</v>
      </c>
      <c r="E14" s="49">
        <v>-0.05892459</v>
      </c>
      <c r="F14" s="49">
        <v>0.02727681</v>
      </c>
      <c r="G14" s="49">
        <v>-0.04855845</v>
      </c>
    </row>
    <row r="15" spans="1:7" ht="12.75">
      <c r="A15" t="s">
        <v>23</v>
      </c>
      <c r="B15" s="49">
        <v>-0.3240556</v>
      </c>
      <c r="C15" s="49">
        <v>-0.1939112</v>
      </c>
      <c r="D15" s="49">
        <v>-0.08057497</v>
      </c>
      <c r="E15" s="49">
        <v>-0.1058566</v>
      </c>
      <c r="F15" s="49">
        <v>-0.3261664</v>
      </c>
      <c r="G15" s="49">
        <v>-0.1819498</v>
      </c>
    </row>
    <row r="16" spans="1:7" ht="12.75">
      <c r="A16" t="s">
        <v>24</v>
      </c>
      <c r="B16" s="49">
        <v>-0.01221556</v>
      </c>
      <c r="C16" s="49">
        <v>0.001985672</v>
      </c>
      <c r="D16" s="49">
        <v>0.0123723</v>
      </c>
      <c r="E16" s="49">
        <v>0.01011514</v>
      </c>
      <c r="F16" s="49">
        <v>-0.06819192</v>
      </c>
      <c r="G16" s="49">
        <v>-0.004986573</v>
      </c>
    </row>
    <row r="17" spans="1:7" ht="12.75">
      <c r="A17" t="s">
        <v>25</v>
      </c>
      <c r="B17" s="49">
        <v>-0.02665241</v>
      </c>
      <c r="C17" s="49">
        <v>-0.02581964</v>
      </c>
      <c r="D17" s="49">
        <v>-0.03775782</v>
      </c>
      <c r="E17" s="49">
        <v>-0.04071122</v>
      </c>
      <c r="F17" s="49">
        <v>-0.02800946</v>
      </c>
      <c r="G17" s="49">
        <v>-0.03268656</v>
      </c>
    </row>
    <row r="18" spans="1:7" ht="12.75">
      <c r="A18" t="s">
        <v>26</v>
      </c>
      <c r="B18" s="49">
        <v>0.009265642</v>
      </c>
      <c r="C18" s="49">
        <v>0.01429993</v>
      </c>
      <c r="D18" s="49">
        <v>0.02598013</v>
      </c>
      <c r="E18" s="49">
        <v>0.02644351</v>
      </c>
      <c r="F18" s="49">
        <v>-0.002385334</v>
      </c>
      <c r="G18" s="49">
        <v>0.01707679</v>
      </c>
    </row>
    <row r="19" spans="1:7" ht="12.75">
      <c r="A19" t="s">
        <v>27</v>
      </c>
      <c r="B19" s="49">
        <v>-0.210436</v>
      </c>
      <c r="C19" s="49">
        <v>-0.1761871</v>
      </c>
      <c r="D19" s="49">
        <v>-0.2004984</v>
      </c>
      <c r="E19" s="49">
        <v>-0.1986664</v>
      </c>
      <c r="F19" s="49">
        <v>-0.1508722</v>
      </c>
      <c r="G19" s="49">
        <v>-0.1890156</v>
      </c>
    </row>
    <row r="20" spans="1:7" ht="12.75">
      <c r="A20" t="s">
        <v>28</v>
      </c>
      <c r="B20" s="49">
        <v>-0.0002912805</v>
      </c>
      <c r="C20" s="49">
        <v>0.003226009</v>
      </c>
      <c r="D20" s="49">
        <v>0.001385273</v>
      </c>
      <c r="E20" s="49">
        <v>0.003456679</v>
      </c>
      <c r="F20" s="49">
        <v>-0.005570773</v>
      </c>
      <c r="G20" s="49">
        <v>0.001155292</v>
      </c>
    </row>
    <row r="21" spans="1:7" ht="12.75">
      <c r="A21" t="s">
        <v>29</v>
      </c>
      <c r="B21" s="49">
        <v>-25.93088</v>
      </c>
      <c r="C21" s="49">
        <v>25.78504</v>
      </c>
      <c r="D21" s="49">
        <v>0.02151008</v>
      </c>
      <c r="E21" s="49">
        <v>19.01723</v>
      </c>
      <c r="F21" s="49">
        <v>-52.62431</v>
      </c>
      <c r="G21" s="49">
        <v>0.009186464</v>
      </c>
    </row>
    <row r="22" spans="1:7" ht="12.75">
      <c r="A22" t="s">
        <v>30</v>
      </c>
      <c r="B22" s="49">
        <v>73.95131</v>
      </c>
      <c r="C22" s="49">
        <v>63.29654</v>
      </c>
      <c r="D22" s="49">
        <v>11.03773</v>
      </c>
      <c r="E22" s="49">
        <v>-63.22773</v>
      </c>
      <c r="F22" s="49">
        <v>-99.86279</v>
      </c>
      <c r="G22" s="49">
        <v>0</v>
      </c>
    </row>
    <row r="23" spans="1:7" ht="12.75">
      <c r="A23" t="s">
        <v>31</v>
      </c>
      <c r="B23" s="49">
        <v>-0.7216181</v>
      </c>
      <c r="C23" s="49">
        <v>-1.173783</v>
      </c>
      <c r="D23" s="49">
        <v>-0.8384979</v>
      </c>
      <c r="E23" s="49">
        <v>1.535289</v>
      </c>
      <c r="F23" s="49">
        <v>10.76721</v>
      </c>
      <c r="G23" s="49">
        <v>1.218843</v>
      </c>
    </row>
    <row r="24" spans="1:7" ht="12.75">
      <c r="A24" t="s">
        <v>32</v>
      </c>
      <c r="B24" s="49">
        <v>-2.300635</v>
      </c>
      <c r="C24" s="49">
        <v>1.746135</v>
      </c>
      <c r="D24" s="49">
        <v>1.532863</v>
      </c>
      <c r="E24" s="49">
        <v>2.348629</v>
      </c>
      <c r="F24" s="49">
        <v>1.808096</v>
      </c>
      <c r="G24" s="49">
        <v>1.262832</v>
      </c>
    </row>
    <row r="25" spans="1:7" ht="12.75">
      <c r="A25" t="s">
        <v>33</v>
      </c>
      <c r="B25" s="49">
        <v>-0.3397627</v>
      </c>
      <c r="C25" s="49">
        <v>-0.08467438</v>
      </c>
      <c r="D25" s="49">
        <v>-0.4743119</v>
      </c>
      <c r="E25" s="49">
        <v>0.3529119</v>
      </c>
      <c r="F25" s="49">
        <v>-1.317219</v>
      </c>
      <c r="G25" s="49">
        <v>-0.2745959</v>
      </c>
    </row>
    <row r="26" spans="1:7" ht="12.75">
      <c r="A26" t="s">
        <v>34</v>
      </c>
      <c r="B26" s="49">
        <v>-0.4948274</v>
      </c>
      <c r="C26" s="49">
        <v>0.3359531</v>
      </c>
      <c r="D26" s="49">
        <v>0.04545757</v>
      </c>
      <c r="E26" s="49">
        <v>0.2916674</v>
      </c>
      <c r="F26" s="49">
        <v>1.076308</v>
      </c>
      <c r="G26" s="49">
        <v>0.2341169</v>
      </c>
    </row>
    <row r="27" spans="1:7" ht="12.75">
      <c r="A27" t="s">
        <v>35</v>
      </c>
      <c r="B27" s="49">
        <v>-0.07285147</v>
      </c>
      <c r="C27" s="49">
        <v>-0.282939</v>
      </c>
      <c r="D27" s="49">
        <v>-0.08406495</v>
      </c>
      <c r="E27" s="49">
        <v>-0.1034028</v>
      </c>
      <c r="F27" s="49">
        <v>0.5205239</v>
      </c>
      <c r="G27" s="49">
        <v>-0.05421926</v>
      </c>
    </row>
    <row r="28" spans="1:7" ht="12.75">
      <c r="A28" t="s">
        <v>36</v>
      </c>
      <c r="B28" s="49">
        <v>-0.4324354</v>
      </c>
      <c r="C28" s="49">
        <v>0.2135105</v>
      </c>
      <c r="D28" s="49">
        <v>-0.07703079</v>
      </c>
      <c r="E28" s="49">
        <v>0.3744281</v>
      </c>
      <c r="F28" s="49">
        <v>0.3329176</v>
      </c>
      <c r="G28" s="49">
        <v>0.104881</v>
      </c>
    </row>
    <row r="29" spans="1:7" ht="12.75">
      <c r="A29" t="s">
        <v>37</v>
      </c>
      <c r="B29" s="49">
        <v>0.002943257</v>
      </c>
      <c r="C29" s="49">
        <v>-0.02840081</v>
      </c>
      <c r="D29" s="49">
        <v>0.04476091</v>
      </c>
      <c r="E29" s="49">
        <v>0.05800982</v>
      </c>
      <c r="F29" s="49">
        <v>0.0562868</v>
      </c>
      <c r="G29" s="49">
        <v>0.02583099</v>
      </c>
    </row>
    <row r="30" spans="1:7" ht="12.75">
      <c r="A30" t="s">
        <v>38</v>
      </c>
      <c r="B30" s="49">
        <v>-0.05927006</v>
      </c>
      <c r="C30" s="49">
        <v>0.03165363</v>
      </c>
      <c r="D30" s="49">
        <v>0.02160828</v>
      </c>
      <c r="E30" s="49">
        <v>-0.006432468</v>
      </c>
      <c r="F30" s="49">
        <v>0.2438181</v>
      </c>
      <c r="G30" s="49">
        <v>0.03526217</v>
      </c>
    </row>
    <row r="31" spans="1:7" ht="12.75">
      <c r="A31" t="s">
        <v>39</v>
      </c>
      <c r="B31" s="49">
        <v>-0.0222535</v>
      </c>
      <c r="C31" s="49">
        <v>-0.02408206</v>
      </c>
      <c r="D31" s="49">
        <v>0.001859388</v>
      </c>
      <c r="E31" s="49">
        <v>-0.01518397</v>
      </c>
      <c r="F31" s="49">
        <v>0.02183725</v>
      </c>
      <c r="G31" s="49">
        <v>-0.009304718</v>
      </c>
    </row>
    <row r="32" spans="1:7" ht="12.75">
      <c r="A32" t="s">
        <v>40</v>
      </c>
      <c r="B32" s="49">
        <v>-0.0339123</v>
      </c>
      <c r="C32" s="49">
        <v>0.03073997</v>
      </c>
      <c r="D32" s="49">
        <v>-0.01201199</v>
      </c>
      <c r="E32" s="49">
        <v>0.05777302</v>
      </c>
      <c r="F32" s="49">
        <v>0.02244319</v>
      </c>
      <c r="G32" s="49">
        <v>0.01650474</v>
      </c>
    </row>
    <row r="33" spans="1:7" ht="12.75">
      <c r="A33" t="s">
        <v>41</v>
      </c>
      <c r="B33" s="49">
        <v>0.1204921</v>
      </c>
      <c r="C33" s="49">
        <v>0.07517025</v>
      </c>
      <c r="D33" s="49">
        <v>0.1047343</v>
      </c>
      <c r="E33" s="49">
        <v>0.09344962</v>
      </c>
      <c r="F33" s="49">
        <v>0.09705242</v>
      </c>
      <c r="G33" s="49">
        <v>0.09615554</v>
      </c>
    </row>
    <row r="34" spans="1:7" ht="12.75">
      <c r="A34" t="s">
        <v>42</v>
      </c>
      <c r="B34" s="49">
        <v>-0.02741985</v>
      </c>
      <c r="C34" s="49">
        <v>-0.01151354</v>
      </c>
      <c r="D34" s="49">
        <v>-0.009101171</v>
      </c>
      <c r="E34" s="49">
        <v>0.0003486829</v>
      </c>
      <c r="F34" s="49">
        <v>-0.02413341</v>
      </c>
      <c r="G34" s="49">
        <v>-0.01206034</v>
      </c>
    </row>
    <row r="35" spans="1:7" ht="12.75">
      <c r="A35" t="s">
        <v>43</v>
      </c>
      <c r="B35" s="49">
        <v>0.003190132</v>
      </c>
      <c r="C35" s="49">
        <v>-0.003929187</v>
      </c>
      <c r="D35" s="49">
        <v>0.002287166</v>
      </c>
      <c r="E35" s="49">
        <v>0.000235372</v>
      </c>
      <c r="F35" s="49">
        <v>0.0007669454</v>
      </c>
      <c r="G35" s="49">
        <v>0.0002247216</v>
      </c>
    </row>
    <row r="36" spans="1:6" ht="12.75">
      <c r="A36" t="s">
        <v>44</v>
      </c>
      <c r="B36" s="49">
        <v>21.19141</v>
      </c>
      <c r="C36" s="49">
        <v>21.1853</v>
      </c>
      <c r="D36" s="49">
        <v>21.19446</v>
      </c>
      <c r="E36" s="49">
        <v>21.1853</v>
      </c>
      <c r="F36" s="49">
        <v>21.19446</v>
      </c>
    </row>
    <row r="37" spans="1:6" ht="12.75">
      <c r="A37" t="s">
        <v>45</v>
      </c>
      <c r="B37" s="49">
        <v>-0.02848307</v>
      </c>
      <c r="C37" s="49">
        <v>0.06510417</v>
      </c>
      <c r="D37" s="49">
        <v>0.1180013</v>
      </c>
      <c r="E37" s="49">
        <v>0.1525879</v>
      </c>
      <c r="F37" s="49">
        <v>0.1790365</v>
      </c>
    </row>
    <row r="38" spans="1:7" ht="12.75">
      <c r="A38" t="s">
        <v>55</v>
      </c>
      <c r="B38" s="49">
        <v>-6.908546E-05</v>
      </c>
      <c r="C38" s="49">
        <v>0</v>
      </c>
      <c r="D38" s="49">
        <v>0</v>
      </c>
      <c r="E38" s="49">
        <v>0</v>
      </c>
      <c r="F38" s="49">
        <v>8.803371E-05</v>
      </c>
      <c r="G38" s="49">
        <v>0.0002842712</v>
      </c>
    </row>
    <row r="39" spans="1:7" ht="12.75">
      <c r="A39" t="s">
        <v>56</v>
      </c>
      <c r="B39" s="49">
        <v>4.459339E-05</v>
      </c>
      <c r="C39" s="49">
        <v>-4.38195E-05</v>
      </c>
      <c r="D39" s="49">
        <v>0</v>
      </c>
      <c r="E39" s="49">
        <v>-3.235233E-05</v>
      </c>
      <c r="F39" s="49">
        <v>9.034045E-05</v>
      </c>
      <c r="G39" s="49">
        <v>0.001020018</v>
      </c>
    </row>
    <row r="40" spans="2:7" ht="12.75">
      <c r="B40" t="s">
        <v>46</v>
      </c>
      <c r="C40">
        <v>-0.00375</v>
      </c>
      <c r="D40" t="s">
        <v>47</v>
      </c>
      <c r="E40">
        <v>3.116745</v>
      </c>
      <c r="F40" t="s">
        <v>48</v>
      </c>
      <c r="G40">
        <v>54.984768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-6.908545902428013E-05</v>
      </c>
      <c r="C50">
        <f>-0.017/(C7*C7+C22*C22)*(C21*C22+C6*C7)</f>
        <v>-2.380937157575676E-06</v>
      </c>
      <c r="D50">
        <f>-0.017/(D7*D7+D22*D22)*(D21*D22+D6*D7)</f>
        <v>-1.6982179328533026E-06</v>
      </c>
      <c r="E50">
        <f>-0.017/(E7*E7+E22*E22)*(E21*E22+E6*E7)</f>
        <v>-3.6432626833736573E-06</v>
      </c>
      <c r="F50">
        <f>-0.017/(F7*F7+F22*F22)*(F21*F22+F6*F7)</f>
        <v>8.803370899960448E-05</v>
      </c>
      <c r="G50">
        <f>(B50*B$4+C50*C$4+D50*D$4+E50*E$4+F50*F$4)/SUM(B$4:F$4)</f>
        <v>-8.96982341786272E-08</v>
      </c>
    </row>
    <row r="51" spans="1:7" ht="12.75">
      <c r="A51" t="s">
        <v>59</v>
      </c>
      <c r="B51">
        <f>-0.017/(B7*B7+B22*B22)*(B21*B7-B6*B22)</f>
        <v>4.459339201967968E-05</v>
      </c>
      <c r="C51">
        <f>-0.017/(C7*C7+C22*C22)*(C21*C7-C6*C22)</f>
        <v>-4.38194974915968E-05</v>
      </c>
      <c r="D51">
        <f>-0.017/(D7*D7+D22*D22)*(D21*D7-D6*D22)</f>
        <v>-3.469268889760071E-08</v>
      </c>
      <c r="E51">
        <f>-0.017/(E7*E7+E22*E22)*(E21*E7-E6*E22)</f>
        <v>-3.2352326522926344E-05</v>
      </c>
      <c r="F51">
        <f>-0.017/(F7*F7+F22*F22)*(F21*F7-F6*F22)</f>
        <v>9.034045617947486E-05</v>
      </c>
      <c r="G51">
        <f>(B51*B$4+C51*C$4+D51*D$4+E51*E$4+F51*F$4)/SUM(B$4:F$4)</f>
        <v>1.737195991390584E-07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9999.984027589793</v>
      </c>
      <c r="C62">
        <f>C7+(2/0.017)*(C8*C50-C23*C51)</f>
        <v>9999.994182679593</v>
      </c>
      <c r="D62">
        <f>D7+(2/0.017)*(D8*D50-D23*D51)</f>
        <v>9999.99968305548</v>
      </c>
      <c r="E62">
        <f>E7+(2/0.017)*(E8*E50-E23*E51)</f>
        <v>10000.006349095522</v>
      </c>
      <c r="F62">
        <f>F7+(2/0.017)*(F8*F50-F23*F51)</f>
        <v>9999.857595054658</v>
      </c>
    </row>
    <row r="63" spans="1:6" ht="12.75">
      <c r="A63" t="s">
        <v>67</v>
      </c>
      <c r="B63">
        <f>B8+(3/0.017)*(B9*B50-B24*B51)</f>
        <v>2.459074847553143</v>
      </c>
      <c r="C63">
        <f>C8+(3/0.017)*(C9*C50-C24*C51)</f>
        <v>-0.8210567972296375</v>
      </c>
      <c r="D63">
        <f>D8+(3/0.017)*(D9*D50-D24*D51)</f>
        <v>1.5693333915291654</v>
      </c>
      <c r="E63">
        <f>E8+(3/0.017)*(E9*E50-E24*E51)</f>
        <v>-1.1661287060289942</v>
      </c>
      <c r="F63">
        <f>F8+(3/0.017)*(F9*F50-F24*F51)</f>
        <v>-2.7426931488563486</v>
      </c>
    </row>
    <row r="64" spans="1:6" ht="12.75">
      <c r="A64" t="s">
        <v>68</v>
      </c>
      <c r="B64">
        <f>B9+(4/0.017)*(B10*B50-B25*B51)</f>
        <v>-0.8133149006969502</v>
      </c>
      <c r="C64">
        <f>C9+(4/0.017)*(C10*C50-C25*C51)</f>
        <v>-0.32534875216746817</v>
      </c>
      <c r="D64">
        <f>D9+(4/0.017)*(D10*D50-D25*D51)</f>
        <v>-0.22687129120310012</v>
      </c>
      <c r="E64">
        <f>E9+(4/0.017)*(E10*E50-E25*E51)</f>
        <v>0.09802281056673125</v>
      </c>
      <c r="F64">
        <f>F9+(4/0.017)*(F10*F50-F25*F51)</f>
        <v>-0.88278675451941</v>
      </c>
    </row>
    <row r="65" spans="1:6" ht="12.75">
      <c r="A65" t="s">
        <v>69</v>
      </c>
      <c r="B65">
        <f>B10+(5/0.017)*(B11*B50-B26*B51)</f>
        <v>-0.2668235584237547</v>
      </c>
      <c r="C65">
        <f>C10+(5/0.017)*(C11*C50-C26*C51)</f>
        <v>0.5774812117020369</v>
      </c>
      <c r="D65">
        <f>D10+(5/0.017)*(D11*D50-D26*D51)</f>
        <v>-0.15246737367769486</v>
      </c>
      <c r="E65">
        <f>E10+(5/0.017)*(E11*E50-E26*E51)</f>
        <v>0.5162609042150093</v>
      </c>
      <c r="F65">
        <f>F10+(5/0.017)*(F11*F50-F26*F51)</f>
        <v>-1.8356222405367681</v>
      </c>
    </row>
    <row r="66" spans="1:6" ht="12.75">
      <c r="A66" t="s">
        <v>70</v>
      </c>
      <c r="B66">
        <f>B11+(6/0.017)*(B12*B50-B27*B51)</f>
        <v>3.987162118347242</v>
      </c>
      <c r="C66">
        <f>C11+(6/0.017)*(C12*C50-C27*C51)</f>
        <v>1.087529100576287</v>
      </c>
      <c r="D66">
        <f>D11+(6/0.017)*(D12*D50-D27*D51)</f>
        <v>2.7187262154407255</v>
      </c>
      <c r="E66">
        <f>E11+(6/0.017)*(E12*E50-E27*E51)</f>
        <v>2.2258030146309977</v>
      </c>
      <c r="F66">
        <f>F11+(6/0.017)*(F12*F50-F27*F51)</f>
        <v>13.559960220274144</v>
      </c>
    </row>
    <row r="67" spans="1:6" ht="12.75">
      <c r="A67" t="s">
        <v>71</v>
      </c>
      <c r="B67">
        <f>B12+(7/0.017)*(B13*B50-B28*B51)</f>
        <v>-0.3212453931714682</v>
      </c>
      <c r="C67">
        <f>C12+(7/0.017)*(C13*C50-C28*C51)</f>
        <v>-0.08644252927508556</v>
      </c>
      <c r="D67">
        <f>D12+(7/0.017)*(D13*D50-D28*D51)</f>
        <v>-0.0038124806139484472</v>
      </c>
      <c r="E67">
        <f>E12+(7/0.017)*(E13*E50-E28*E51)</f>
        <v>-0.1363569319876419</v>
      </c>
      <c r="F67">
        <f>F12+(7/0.017)*(F13*F50-F28*F51)</f>
        <v>-0.3299194445618645</v>
      </c>
    </row>
    <row r="68" spans="1:6" ht="12.75">
      <c r="A68" t="s">
        <v>72</v>
      </c>
      <c r="B68">
        <f>B13+(8/0.017)*(B14*B50-B29*B51)</f>
        <v>-0.06688596014721704</v>
      </c>
      <c r="C68">
        <f>C13+(8/0.017)*(C14*C50-C29*C51)</f>
        <v>-0.09043555574245479</v>
      </c>
      <c r="D68">
        <f>D13+(8/0.017)*(D14*D50-D29*D51)</f>
        <v>0.09467774918627093</v>
      </c>
      <c r="E68">
        <f>E13+(8/0.017)*(E14*E50-E29*E51)</f>
        <v>0.018177772540261775</v>
      </c>
      <c r="F68">
        <f>F13+(8/0.017)*(F14*F50-F29*F51)</f>
        <v>-0.18159361596936724</v>
      </c>
    </row>
    <row r="69" spans="1:6" ht="12.75">
      <c r="A69" t="s">
        <v>73</v>
      </c>
      <c r="B69">
        <f>B14+(9/0.017)*(B15*B50-B30*B51)</f>
        <v>-0.10200141493741259</v>
      </c>
      <c r="C69">
        <f>C14+(9/0.017)*(C15*C50-C30*C51)</f>
        <v>-0.021178297124963812</v>
      </c>
      <c r="D69">
        <f>D14+(9/0.017)*(D15*D50-D30*D51)</f>
        <v>-0.06654502167206124</v>
      </c>
      <c r="E69">
        <f>E14+(9/0.017)*(E15*E50-E30*E51)</f>
        <v>-0.058830588655331716</v>
      </c>
      <c r="F69">
        <f>F14+(9/0.017)*(F15*F50-F30*F51)</f>
        <v>0.00041431077077924705</v>
      </c>
    </row>
    <row r="70" spans="1:6" ht="12.75">
      <c r="A70" t="s">
        <v>74</v>
      </c>
      <c r="B70">
        <f>B15+(10/0.017)*(B16*B50-B31*B51)</f>
        <v>-0.3229754372828538</v>
      </c>
      <c r="C70">
        <f>C15+(10/0.017)*(C16*C50-C31*C51)</f>
        <v>-0.1945347244282412</v>
      </c>
      <c r="D70">
        <f>D15+(10/0.017)*(D16*D50-D31*D51)</f>
        <v>-0.08058729138503601</v>
      </c>
      <c r="E70">
        <f>E15+(10/0.017)*(E16*E50-E31*E51)</f>
        <v>-0.10616724051026671</v>
      </c>
      <c r="F70">
        <f>F15+(10/0.017)*(F16*F50-F31*F51)</f>
        <v>-0.33085814986359385</v>
      </c>
    </row>
    <row r="71" spans="1:6" ht="12.75">
      <c r="A71" t="s">
        <v>75</v>
      </c>
      <c r="B71">
        <f>B16+(11/0.017)*(B17*B50-B32*B51)</f>
        <v>-0.010045610403613809</v>
      </c>
      <c r="C71">
        <f>C16+(11/0.017)*(C17*C50-C32*C51)</f>
        <v>0.0028970446331975214</v>
      </c>
      <c r="D71">
        <f>D16+(11/0.017)*(D17*D50-D32*D51)</f>
        <v>0.012413520415692393</v>
      </c>
      <c r="E71">
        <f>E16+(11/0.017)*(E17*E50-E32*E51)</f>
        <v>0.011420525060861051</v>
      </c>
      <c r="F71">
        <f>F16+(11/0.017)*(F17*F50-F32*F51)</f>
        <v>-0.07109935243585798</v>
      </c>
    </row>
    <row r="72" spans="1:6" ht="12.75">
      <c r="A72" t="s">
        <v>76</v>
      </c>
      <c r="B72">
        <f>B17+(12/0.017)*(B18*B50-B33*B51)</f>
        <v>-0.03089707299856407</v>
      </c>
      <c r="C72">
        <f>C17+(12/0.017)*(C18*C50-C33*C51)</f>
        <v>-0.023518551520025903</v>
      </c>
      <c r="D72">
        <f>D17+(12/0.017)*(D18*D50-D33*D51)</f>
        <v>-0.03778639864106615</v>
      </c>
      <c r="E72">
        <f>E17+(12/0.017)*(E18*E50-E33*E51)</f>
        <v>-0.03864512214130614</v>
      </c>
      <c r="F72">
        <f>F17+(12/0.017)*(F18*F50-F33*F51)</f>
        <v>-0.03434669507906696</v>
      </c>
    </row>
    <row r="73" spans="1:6" ht="12.75">
      <c r="A73" t="s">
        <v>77</v>
      </c>
      <c r="B73">
        <f>B18+(13/0.017)*(B19*B50-B34*B51)</f>
        <v>0.021318027475309115</v>
      </c>
      <c r="C73">
        <f>C18+(13/0.017)*(C19*C50-C34*C51)</f>
        <v>0.014234909258061137</v>
      </c>
      <c r="D73">
        <f>D18+(13/0.017)*(D19*D50-D34*D51)</f>
        <v>0.02624026323798975</v>
      </c>
      <c r="E73">
        <f>E18+(13/0.017)*(E19*E50-E34*E51)</f>
        <v>0.027005625858807135</v>
      </c>
      <c r="F73">
        <f>F18+(13/0.017)*(F19*F50-F34*F51)</f>
        <v>-0.010874805121807631</v>
      </c>
    </row>
    <row r="74" spans="1:6" ht="12.75">
      <c r="A74" t="s">
        <v>78</v>
      </c>
      <c r="B74">
        <f>B19+(14/0.017)*(B20*B50-B35*B51)</f>
        <v>-0.21053658222573676</v>
      </c>
      <c r="C74">
        <f>C19+(14/0.017)*(C20*C50-C35*C51)</f>
        <v>-0.17633521664377944</v>
      </c>
      <c r="D74">
        <f>D19+(14/0.017)*(D20*D50-D35*D51)</f>
        <v>-0.2005002720038334</v>
      </c>
      <c r="E74">
        <f>E19+(14/0.017)*(E20*E50-E35*E51)</f>
        <v>-0.1986705001534912</v>
      </c>
      <c r="F74">
        <f>F19+(14/0.017)*(F20*F50-F35*F51)</f>
        <v>-0.15133313106416463</v>
      </c>
    </row>
    <row r="75" spans="1:6" ht="12.75">
      <c r="A75" t="s">
        <v>79</v>
      </c>
      <c r="B75" s="49">
        <f>B20</f>
        <v>-0.0002912805</v>
      </c>
      <c r="C75" s="49">
        <f>C20</f>
        <v>0.003226009</v>
      </c>
      <c r="D75" s="49">
        <f>D20</f>
        <v>0.001385273</v>
      </c>
      <c r="E75" s="49">
        <f>E20</f>
        <v>0.003456679</v>
      </c>
      <c r="F75" s="49">
        <f>F20</f>
        <v>-0.005570773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73.96992866466553</v>
      </c>
      <c r="C82">
        <f>C22+(2/0.017)*(C8*C51+C23*C50)</f>
        <v>63.30117184062472</v>
      </c>
      <c r="D82">
        <f>D22+(2/0.017)*(D8*D51+D23*D50)</f>
        <v>11.037891118877674</v>
      </c>
      <c r="E82">
        <f>E22+(2/0.017)*(E8*E51+E23*E50)</f>
        <v>-63.22389878452282</v>
      </c>
      <c r="F82">
        <f>F22+(2/0.017)*(F8*F51+F23*F50)</f>
        <v>-99.77997577769592</v>
      </c>
    </row>
    <row r="83" spans="1:6" ht="12.75">
      <c r="A83" t="s">
        <v>82</v>
      </c>
      <c r="B83">
        <f>B23+(3/0.017)*(B9*B51+B24*B50)</f>
        <v>-0.7000227850921757</v>
      </c>
      <c r="C83">
        <f>C23+(3/0.017)*(C9*C51+C24*C50)</f>
        <v>-1.1720100288617388</v>
      </c>
      <c r="D83">
        <f>D23+(3/0.017)*(D9*D51+D24*D50)</f>
        <v>-0.8389558875352305</v>
      </c>
      <c r="E83">
        <f>E23+(3/0.017)*(E9*E51+E24*E50)</f>
        <v>1.5332321767694461</v>
      </c>
      <c r="F83">
        <f>F23+(3/0.017)*(F9*F51+F24*F50)</f>
        <v>10.78149217084629</v>
      </c>
    </row>
    <row r="84" spans="1:6" ht="12.75">
      <c r="A84" t="s">
        <v>83</v>
      </c>
      <c r="B84">
        <f>B24+(4/0.017)*(B10*B51+B25*B50)</f>
        <v>-2.2971316795424475</v>
      </c>
      <c r="C84">
        <f>C24+(4/0.017)*(C10*C51+C25*C50)</f>
        <v>1.7402650926247645</v>
      </c>
      <c r="D84">
        <f>D24+(4/0.017)*(D10*D51+D25*D50)</f>
        <v>1.533053759384258</v>
      </c>
      <c r="E84">
        <f>E24+(4/0.017)*(E10*E51+E25*E50)</f>
        <v>2.3443994940145587</v>
      </c>
      <c r="F84">
        <f>F24+(4/0.017)*(F10*F51+F25*F50)</f>
        <v>1.7349226278550793</v>
      </c>
    </row>
    <row r="85" spans="1:6" ht="12.75">
      <c r="A85" t="s">
        <v>84</v>
      </c>
      <c r="B85">
        <f>B25+(5/0.017)*(B11*B51+B26*B50)</f>
        <v>-0.27753469531836594</v>
      </c>
      <c r="C85">
        <f>C25+(5/0.017)*(C11*C51+C26*C50)</f>
        <v>-0.09898122745463099</v>
      </c>
      <c r="D85">
        <f>D25+(5/0.017)*(D11*D51+D26*D50)</f>
        <v>-0.4743623461003474</v>
      </c>
      <c r="E85">
        <f>E25+(5/0.017)*(E11*E51+E26*E50)</f>
        <v>0.331410474599917</v>
      </c>
      <c r="F85">
        <f>F25+(5/0.017)*(F11*F51+F26*F50)</f>
        <v>-0.9283552653468672</v>
      </c>
    </row>
    <row r="86" spans="1:6" ht="12.75">
      <c r="A86" t="s">
        <v>85</v>
      </c>
      <c r="B86">
        <f>B26+(6/0.017)*(B12*B51+B27*B50)</f>
        <v>-0.49826365485258156</v>
      </c>
      <c r="C86">
        <f>C26+(6/0.017)*(C12*C51+C27*C50)</f>
        <v>0.33758870039733063</v>
      </c>
      <c r="D86">
        <f>D26+(6/0.017)*(D12*D51+D27*D50)</f>
        <v>0.045508001954279016</v>
      </c>
      <c r="E86">
        <f>E26+(6/0.017)*(E12*E51+E27*E50)</f>
        <v>0.29341400890460795</v>
      </c>
      <c r="F86">
        <f>F26+(6/0.017)*(F12*F51+F27*F50)</f>
        <v>1.0825649101927715</v>
      </c>
    </row>
    <row r="87" spans="1:6" ht="12.75">
      <c r="A87" t="s">
        <v>86</v>
      </c>
      <c r="B87">
        <f>B27+(7/0.017)*(B13*B51+B28*B50)</f>
        <v>-0.061845826768865145</v>
      </c>
      <c r="C87">
        <f>C27+(7/0.017)*(C13*C51+C28*C50)</f>
        <v>-0.2815266839435487</v>
      </c>
      <c r="D87">
        <f>D27+(7/0.017)*(D13*D51+D28*D50)</f>
        <v>-0.08401243669357729</v>
      </c>
      <c r="E87">
        <f>E27+(7/0.017)*(E13*E51+E28*E50)</f>
        <v>-0.10419354961208818</v>
      </c>
      <c r="F87">
        <f>F27+(7/0.017)*(F13*F51+F28*F50)</f>
        <v>0.5258837643486223</v>
      </c>
    </row>
    <row r="88" spans="1:6" ht="12.75">
      <c r="A88" t="s">
        <v>87</v>
      </c>
      <c r="B88">
        <f>B28+(8/0.017)*(B14*B51+B29*B50)</f>
        <v>-0.43494968424093006</v>
      </c>
      <c r="C88">
        <f>C28+(8/0.017)*(C14*C51+C29*C50)</f>
        <v>0.21399922042472255</v>
      </c>
      <c r="D88">
        <f>D28+(8/0.017)*(D14*D51+D29*D50)</f>
        <v>-0.07706547358934628</v>
      </c>
      <c r="E88">
        <f>E28+(8/0.017)*(E14*E51+E29*E50)</f>
        <v>0.37522574826514554</v>
      </c>
      <c r="F88">
        <f>F28+(8/0.017)*(F14*F51+F29*F50)</f>
        <v>0.336409051873054</v>
      </c>
    </row>
    <row r="89" spans="1:6" ht="12.75">
      <c r="A89" t="s">
        <v>88</v>
      </c>
      <c r="B89">
        <f>B29+(9/0.017)*(B15*B51+B30*B50)</f>
        <v>-0.002539351938193116</v>
      </c>
      <c r="C89">
        <f>C29+(9/0.017)*(C15*C51+C30*C50)</f>
        <v>-0.02394224915627174</v>
      </c>
      <c r="D89">
        <f>D29+(9/0.017)*(D15*D51+D30*D50)</f>
        <v>0.04474296283199749</v>
      </c>
      <c r="E89">
        <f>E29+(9/0.017)*(E15*E51+E30*E50)</f>
        <v>0.0598353071838764</v>
      </c>
      <c r="F89">
        <f>F29+(9/0.017)*(F15*F51+F30*F50)</f>
        <v>0.05205054780472791</v>
      </c>
    </row>
    <row r="90" spans="1:6" ht="12.75">
      <c r="A90" t="s">
        <v>89</v>
      </c>
      <c r="B90">
        <f>B30+(10/0.017)*(B16*B51+B31*B50)</f>
        <v>-0.058686142349072414</v>
      </c>
      <c r="C90">
        <f>C30+(10/0.017)*(C16*C51+C31*C50)</f>
        <v>0.03163617513074226</v>
      </c>
      <c r="D90">
        <f>D30+(10/0.017)*(D16*D51+D31*D50)</f>
        <v>0.021606170073882013</v>
      </c>
      <c r="E90">
        <f>E30+(10/0.017)*(E16*E51+E31*E50)</f>
        <v>-0.006592426306363911</v>
      </c>
      <c r="F90">
        <f>F30+(10/0.017)*(F16*F51+F31*F50)</f>
        <v>0.24132511467723375</v>
      </c>
    </row>
    <row r="91" spans="1:6" ht="12.75">
      <c r="A91" t="s">
        <v>90</v>
      </c>
      <c r="B91">
        <f>B31+(11/0.017)*(B17*B51+B32*B50)</f>
        <v>-0.021506583535801854</v>
      </c>
      <c r="C91">
        <f>C31+(11/0.017)*(C17*C51+C32*C50)</f>
        <v>-0.02339733347955295</v>
      </c>
      <c r="D91">
        <f>D31+(11/0.017)*(D17*D51+D32*D50)</f>
        <v>0.0018734349334370369</v>
      </c>
      <c r="E91">
        <f>E31+(11/0.017)*(E17*E51+E32*E50)</f>
        <v>-0.01446792150930213</v>
      </c>
      <c r="F91">
        <f>F31+(11/0.017)*(F17*F51+F32*F50)</f>
        <v>0.02147837167653899</v>
      </c>
    </row>
    <row r="92" spans="1:6" ht="12.75">
      <c r="A92" t="s">
        <v>91</v>
      </c>
      <c r="B92">
        <f>B32+(12/0.017)*(B18*B51+B33*B50)</f>
        <v>-0.03949658162207961</v>
      </c>
      <c r="C92">
        <f>C32+(12/0.017)*(C18*C51+C33*C50)</f>
        <v>0.030171317255434635</v>
      </c>
      <c r="D92">
        <f>D32+(12/0.017)*(D18*D51+D33*D50)</f>
        <v>-0.012138175637891139</v>
      </c>
      <c r="E92">
        <f>E32+(12/0.017)*(E18*E51+E33*E50)</f>
        <v>0.05692880547064444</v>
      </c>
      <c r="F92">
        <f>F32+(12/0.017)*(F18*F51+F33*F50)</f>
        <v>0.02832205517996728</v>
      </c>
    </row>
    <row r="93" spans="1:6" ht="12.75">
      <c r="A93" t="s">
        <v>92</v>
      </c>
      <c r="B93">
        <f>B33+(13/0.017)*(B19*B51+B34*B50)</f>
        <v>0.11476465014396804</v>
      </c>
      <c r="C93">
        <f>C33+(13/0.017)*(C19*C51+C34*C50)</f>
        <v>0.08109507127189049</v>
      </c>
      <c r="D93">
        <f>D33+(13/0.017)*(D19*D51+D34*D50)</f>
        <v>0.10475143828267246</v>
      </c>
      <c r="E93">
        <f>E33+(13/0.017)*(E19*E51+E34*E50)</f>
        <v>0.0983636581577043</v>
      </c>
      <c r="F93">
        <f>F33+(13/0.017)*(F19*F51+F34*F50)</f>
        <v>0.08500492467312833</v>
      </c>
    </row>
    <row r="94" spans="1:6" ht="12.75">
      <c r="A94" t="s">
        <v>93</v>
      </c>
      <c r="B94">
        <f>B34+(14/0.017)*(B20*B51+B35*B50)</f>
        <v>-0.027612046051017133</v>
      </c>
      <c r="C94">
        <f>C34+(14/0.017)*(C20*C51+C35*C50)</f>
        <v>-0.011622251602552003</v>
      </c>
      <c r="D94">
        <f>D34+(14/0.017)*(D20*D51+D35*D50)</f>
        <v>-0.00910440925366269</v>
      </c>
      <c r="E94">
        <f>E34+(14/0.017)*(E20*E51+E35*E50)</f>
        <v>0.00025588008729167356</v>
      </c>
      <c r="F94">
        <f>F34+(14/0.017)*(F20*F51+F35*F50)</f>
        <v>-0.024492262221354213</v>
      </c>
    </row>
    <row r="95" spans="1:6" ht="12.75">
      <c r="A95" t="s">
        <v>94</v>
      </c>
      <c r="B95" s="49">
        <f>B35</f>
        <v>0.003190132</v>
      </c>
      <c r="C95" s="49">
        <f>C35</f>
        <v>-0.003929187</v>
      </c>
      <c r="D95" s="49">
        <f>D35</f>
        <v>0.002287166</v>
      </c>
      <c r="E95" s="49">
        <f>E35</f>
        <v>0.000235372</v>
      </c>
      <c r="F95" s="49">
        <f>F35</f>
        <v>0.0007669454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2.459078775294636</v>
      </c>
      <c r="C103">
        <f>C63*10000/C62</f>
        <v>-0.8210572748649616</v>
      </c>
      <c r="D103">
        <f>D63*10000/D62</f>
        <v>1.569333441268329</v>
      </c>
      <c r="E103">
        <f>E63*10000/E62</f>
        <v>-1.1661279656432098</v>
      </c>
      <c r="F103">
        <f>F63*10000/F62</f>
        <v>-2.742732206719347</v>
      </c>
      <c r="G103">
        <f>AVERAGE(C103:E103)</f>
        <v>-0.13928393307994744</v>
      </c>
      <c r="H103">
        <f>STDEV(C103:E103)</f>
        <v>1.489730997311979</v>
      </c>
      <c r="I103">
        <f>(B103*B4+C103*C4+D103*D4+E103*E4+F103*F4)/SUM(B4:F4)</f>
        <v>-0.11155547331162569</v>
      </c>
      <c r="K103">
        <f>(LN(H103)+LN(H123))/2-LN(K114*K115^3)</f>
        <v>-3.484870523393953</v>
      </c>
    </row>
    <row r="104" spans="1:11" ht="12.75">
      <c r="A104" t="s">
        <v>68</v>
      </c>
      <c r="B104">
        <f>B64*10000/B62</f>
        <v>-0.8133161997589472</v>
      </c>
      <c r="C104">
        <f>C64*10000/C62</f>
        <v>-0.32534894143337184</v>
      </c>
      <c r="D104">
        <f>D64*10000/D62</f>
        <v>-0.22687129839366163</v>
      </c>
      <c r="E104">
        <f>E64*10000/E62</f>
        <v>0.098022748331152</v>
      </c>
      <c r="F104">
        <f>F64*10000/F62</f>
        <v>-0.882799326018387</v>
      </c>
      <c r="G104">
        <f>AVERAGE(C104:E104)</f>
        <v>-0.1513991638319605</v>
      </c>
      <c r="H104">
        <f>STDEV(C104:E104)</f>
        <v>0.22154667509351542</v>
      </c>
      <c r="I104">
        <f>(B104*B4+C104*C4+D104*D4+E104*E4+F104*F4)/SUM(B4:F4)</f>
        <v>-0.3448017261978859</v>
      </c>
      <c r="K104">
        <f>(LN(H104)+LN(H124))/2-LN(K114*K115^4)</f>
        <v>-4.472715259034485</v>
      </c>
    </row>
    <row r="105" spans="1:11" ht="12.75">
      <c r="A105" t="s">
        <v>69</v>
      </c>
      <c r="B105">
        <f>B65*10000/B62</f>
        <v>-0.26682398460596823</v>
      </c>
      <c r="C105">
        <f>C65*10000/C62</f>
        <v>0.5774815476415561</v>
      </c>
      <c r="D105">
        <f>D65*10000/D62</f>
        <v>-0.15246737851006487</v>
      </c>
      <c r="E105">
        <f>E65*10000/E62</f>
        <v>0.5162605764362378</v>
      </c>
      <c r="F105">
        <f>F65*10000/F62</f>
        <v>-1.8356483810775055</v>
      </c>
      <c r="G105">
        <f>AVERAGE(C105:E105)</f>
        <v>0.31375824852257633</v>
      </c>
      <c r="H105">
        <f>STDEV(C105:E105)</f>
        <v>0.40492191013245404</v>
      </c>
      <c r="I105">
        <f>(B105*B4+C105*C4+D105*D4+E105*E4+F105*F4)/SUM(B4:F4)</f>
        <v>-0.05720023118912018</v>
      </c>
      <c r="K105">
        <f>(LN(H105)+LN(H125))/2-LN(K114*K115^5)</f>
        <v>-3.602117655746751</v>
      </c>
    </row>
    <row r="106" spans="1:11" ht="12.75">
      <c r="A106" t="s">
        <v>70</v>
      </c>
      <c r="B106">
        <f>B66*10000/B62</f>
        <v>3.987168486816305</v>
      </c>
      <c r="C106">
        <f>C66*10000/C62</f>
        <v>1.087529733227178</v>
      </c>
      <c r="D106">
        <f>D66*10000/D62</f>
        <v>2.7187263016092658</v>
      </c>
      <c r="E106">
        <f>E66*10000/E62</f>
        <v>2.2258016014482997</v>
      </c>
      <c r="F106">
        <f>F66*10000/F62</f>
        <v>13.56015332356343</v>
      </c>
      <c r="G106">
        <f>AVERAGE(C106:E106)</f>
        <v>2.0106858787615813</v>
      </c>
      <c r="H106">
        <f>STDEV(C106:E106)</f>
        <v>0.8366042324693591</v>
      </c>
      <c r="I106">
        <f>(B106*B4+C106*C4+D106*D4+E106*E4+F106*F4)/SUM(B4:F4)</f>
        <v>3.8389283589797976</v>
      </c>
      <c r="K106">
        <f>(LN(H106)+LN(H126))/2-LN(K114*K115^6)</f>
        <v>-3.1181763963322746</v>
      </c>
    </row>
    <row r="107" spans="1:11" ht="12.75">
      <c r="A107" t="s">
        <v>71</v>
      </c>
      <c r="B107">
        <f>B67*10000/B62</f>
        <v>-0.32124590627860744</v>
      </c>
      <c r="C107">
        <f>C67*10000/C62</f>
        <v>-0.08644257956150377</v>
      </c>
      <c r="D107">
        <f>D67*10000/D62</f>
        <v>-0.003812480734782935</v>
      </c>
      <c r="E107">
        <f>E67*10000/E62</f>
        <v>-0.13635684541337825</v>
      </c>
      <c r="F107">
        <f>F67*10000/F62</f>
        <v>-0.3299241428448174</v>
      </c>
      <c r="G107">
        <f>AVERAGE(C107:E107)</f>
        <v>-0.07553730190322165</v>
      </c>
      <c r="H107">
        <f>STDEV(C107:E107)</f>
        <v>0.06694173558114763</v>
      </c>
      <c r="I107">
        <f>(B107*B4+C107*C4+D107*D4+E107*E4+F107*F4)/SUM(B4:F4)</f>
        <v>-0.14505327265139442</v>
      </c>
      <c r="K107">
        <f>(LN(H107)+LN(H127))/2-LN(K114*K115^7)</f>
        <v>-3.974945187318669</v>
      </c>
    </row>
    <row r="108" spans="1:9" ht="12.75">
      <c r="A108" t="s">
        <v>72</v>
      </c>
      <c r="B108">
        <f>B68*10000/B62</f>
        <v>-0.06688606698038693</v>
      </c>
      <c r="C108">
        <f>C68*10000/C62</f>
        <v>-0.09043560835174579</v>
      </c>
      <c r="D108">
        <f>D68*10000/D62</f>
        <v>0.09467775218703041</v>
      </c>
      <c r="E108">
        <f>E68*10000/E62</f>
        <v>0.018177760999027678</v>
      </c>
      <c r="F108">
        <f>F68*10000/F62</f>
        <v>-0.1815962019890891</v>
      </c>
      <c r="G108">
        <f>AVERAGE(C108:E108)</f>
        <v>0.007473301611437434</v>
      </c>
      <c r="H108">
        <f>STDEV(C108:E108)</f>
        <v>0.09301977290111582</v>
      </c>
      <c r="I108">
        <f>(B108*B4+C108*C4+D108*D4+E108*E4+F108*F4)/SUM(B4:F4)</f>
        <v>-0.02854934665090429</v>
      </c>
    </row>
    <row r="109" spans="1:9" ht="12.75">
      <c r="A109" t="s">
        <v>73</v>
      </c>
      <c r="B109">
        <f>B69*10000/B62</f>
        <v>-0.10200157785851692</v>
      </c>
      <c r="C109">
        <f>C69*10000/C62</f>
        <v>-0.021178309445064984</v>
      </c>
      <c r="D109">
        <f>D69*10000/D62</f>
        <v>-0.0665450237811693</v>
      </c>
      <c r="E109">
        <f>E69*10000/E62</f>
        <v>-0.05883055130325273</v>
      </c>
      <c r="F109">
        <f>F69*10000/F62</f>
        <v>0.00041431667085353377</v>
      </c>
      <c r="G109">
        <f>AVERAGE(C109:E109)</f>
        <v>-0.04885129484316234</v>
      </c>
      <c r="H109">
        <f>STDEV(C109:E109)</f>
        <v>0.024273933798122104</v>
      </c>
      <c r="I109">
        <f>(B109*B4+C109*C4+D109*D4+E109*E4+F109*F4)/SUM(B4:F4)</f>
        <v>-0.049952569817575614</v>
      </c>
    </row>
    <row r="110" spans="1:11" ht="12.75">
      <c r="A110" t="s">
        <v>74</v>
      </c>
      <c r="B110">
        <f>B70*10000/B62</f>
        <v>-0.32297595315329486</v>
      </c>
      <c r="C110">
        <f>C70*10000/C62</f>
        <v>-0.19453483759538925</v>
      </c>
      <c r="D110">
        <f>D70*10000/D62</f>
        <v>-0.08058729393920613</v>
      </c>
      <c r="E110">
        <f>E70*10000/E62</f>
        <v>-0.10616717310371439</v>
      </c>
      <c r="F110">
        <f>F70*10000/F62</f>
        <v>-0.33086286151436484</v>
      </c>
      <c r="G110">
        <f>AVERAGE(C110:E110)</f>
        <v>-0.1270964348794366</v>
      </c>
      <c r="H110">
        <f>STDEV(C110:E110)</f>
        <v>0.059787424891669064</v>
      </c>
      <c r="I110">
        <f>(B110*B4+C110*C4+D110*D4+E110*E4+F110*F4)/SUM(B4:F4)</f>
        <v>-0.18264651129256165</v>
      </c>
      <c r="K110">
        <f>EXP(AVERAGE(K103:K107))</f>
        <v>0.023979283608621813</v>
      </c>
    </row>
    <row r="111" spans="1:9" ht="12.75">
      <c r="A111" t="s">
        <v>75</v>
      </c>
      <c r="B111">
        <f>B71*10000/B62</f>
        <v>-0.010045626448900452</v>
      </c>
      <c r="C111">
        <f>C71*10000/C62</f>
        <v>0.0028970463185021885</v>
      </c>
      <c r="D111">
        <f>D71*10000/D62</f>
        <v>0.012413520809132134</v>
      </c>
      <c r="E111">
        <f>E71*10000/E62</f>
        <v>0.011420517809865202</v>
      </c>
      <c r="F111">
        <f>F71*10000/F62</f>
        <v>-0.07110036494021628</v>
      </c>
      <c r="G111">
        <f>AVERAGE(C111:E111)</f>
        <v>0.008910361645833175</v>
      </c>
      <c r="H111">
        <f>STDEV(C111:E111)</f>
        <v>0.005231298563318059</v>
      </c>
      <c r="I111">
        <f>(B111*B4+C111*C4+D111*D4+E111*E4+F111*F4)/SUM(B4:F4)</f>
        <v>-0.004518054414683792</v>
      </c>
    </row>
    <row r="112" spans="1:9" ht="12.75">
      <c r="A112" t="s">
        <v>76</v>
      </c>
      <c r="B112">
        <f>B72*10000/B62</f>
        <v>-0.030897122348715302</v>
      </c>
      <c r="C112">
        <f>C72*10000/C62</f>
        <v>-0.023518565201528834</v>
      </c>
      <c r="D112">
        <f>D72*10000/D62</f>
        <v>-0.03778639983868539</v>
      </c>
      <c r="E112">
        <f>E72*10000/E62</f>
        <v>-0.038645097605164526</v>
      </c>
      <c r="F112">
        <f>F72*10000/F62</f>
        <v>-0.03434718419995582</v>
      </c>
      <c r="G112">
        <f>AVERAGE(C112:E112)</f>
        <v>-0.03331668754845959</v>
      </c>
      <c r="H112">
        <f>STDEV(C112:E112)</f>
        <v>0.008496278103240667</v>
      </c>
      <c r="I112">
        <f>(B112*B4+C112*C4+D112*D4+E112*E4+F112*F4)/SUM(B4:F4)</f>
        <v>-0.0331032577640911</v>
      </c>
    </row>
    <row r="113" spans="1:9" ht="12.75">
      <c r="A113" t="s">
        <v>77</v>
      </c>
      <c r="B113">
        <f>B73*10000/B62</f>
        <v>0.021318061525391462</v>
      </c>
      <c r="C113">
        <f>C73*10000/C62</f>
        <v>0.014234917538968767</v>
      </c>
      <c r="D113">
        <f>D73*10000/D62</f>
        <v>0.026240264069660544</v>
      </c>
      <c r="E113">
        <f>E73*10000/E62</f>
        <v>0.0270056087126882</v>
      </c>
      <c r="F113">
        <f>F73*10000/F62</f>
        <v>-0.01087495998661588</v>
      </c>
      <c r="G113">
        <f>AVERAGE(C113:E113)</f>
        <v>0.022493596773772506</v>
      </c>
      <c r="H113">
        <f>STDEV(C113:E113)</f>
        <v>0.007162455942844367</v>
      </c>
      <c r="I113">
        <f>(B113*B4+C113*C4+D113*D4+E113*E4+F113*F4)/SUM(B4:F4)</f>
        <v>0.017865758459761336</v>
      </c>
    </row>
    <row r="114" spans="1:11" ht="12.75">
      <c r="A114" t="s">
        <v>78</v>
      </c>
      <c r="B114">
        <f>B74*10000/B62</f>
        <v>-0.21053691850393938</v>
      </c>
      <c r="C114">
        <f>C74*10000/C62</f>
        <v>-0.17633531922368453</v>
      </c>
      <c r="D114">
        <f>D74*10000/D62</f>
        <v>-0.20050027835857986</v>
      </c>
      <c r="E114">
        <f>E74*10000/E62</f>
        <v>-0.19867037401577298</v>
      </c>
      <c r="F114">
        <f>F74*10000/F62</f>
        <v>-0.1513352861534799</v>
      </c>
      <c r="G114">
        <f>AVERAGE(C114:E114)</f>
        <v>-0.19183532386601243</v>
      </c>
      <c r="H114">
        <f>STDEV(C114:E114)</f>
        <v>0.013454543671567513</v>
      </c>
      <c r="I114">
        <f>(B114*B4+C114*C4+D114*D4+E114*E4+F114*F4)/SUM(B4:F4)</f>
        <v>-0.18912808020953098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-0.00029128096524590625</v>
      </c>
      <c r="C115">
        <f>C75*10000/C62</f>
        <v>0.0032260108766738902</v>
      </c>
      <c r="D115">
        <f>D75*10000/D62</f>
        <v>0.00138527304390547</v>
      </c>
      <c r="E115">
        <f>E75*10000/E62</f>
        <v>0.003456676805322877</v>
      </c>
      <c r="F115">
        <f>F75*10000/F62</f>
        <v>-0.005570852331692181</v>
      </c>
      <c r="G115">
        <f>AVERAGE(C115:E115)</f>
        <v>0.002689320241967412</v>
      </c>
      <c r="H115">
        <f>STDEV(C115:E115)</f>
        <v>0.0011352118805490793</v>
      </c>
      <c r="I115">
        <f>(B115*B4+C115*C4+D115*D4+E115*E4+F115*F4)/SUM(B4:F4)</f>
        <v>0.0011552677891583758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73.9700468126586</v>
      </c>
      <c r="C122">
        <f>C82*10000/C62</f>
        <v>63.30120866496602</v>
      </c>
      <c r="D122">
        <f>D82*10000/D62</f>
        <v>11.037891468717596</v>
      </c>
      <c r="E122">
        <f>E82*10000/E62</f>
        <v>-63.22385864309104</v>
      </c>
      <c r="F122">
        <f>F82*10000/F62</f>
        <v>-99.78139671413044</v>
      </c>
      <c r="G122">
        <f>AVERAGE(C122:E122)</f>
        <v>3.7050804968641913</v>
      </c>
      <c r="H122">
        <f>STDEV(C122:E122)</f>
        <v>63.58046674796272</v>
      </c>
      <c r="I122">
        <f>(B122*B4+C122*C4+D122*D4+E122*E4+F122*F4)/SUM(B4:F4)</f>
        <v>0.04606837399622783</v>
      </c>
    </row>
    <row r="123" spans="1:9" ht="12.75">
      <c r="A123" t="s">
        <v>82</v>
      </c>
      <c r="B123">
        <f>B83*10000/B62</f>
        <v>-0.7000239031990694</v>
      </c>
      <c r="C123">
        <f>C83*10000/C62</f>
        <v>-1.1720107106579212</v>
      </c>
      <c r="D123">
        <f>D83*10000/D62</f>
        <v>-0.8389559141254787</v>
      </c>
      <c r="E123">
        <f>E83*10000/E62</f>
        <v>1.5332312033063094</v>
      </c>
      <c r="F123">
        <f>F83*10000/F62</f>
        <v>10.781645706813048</v>
      </c>
      <c r="G123">
        <f>AVERAGE(C123:E123)</f>
        <v>-0.15924514049236352</v>
      </c>
      <c r="H123">
        <f>STDEV(C123:E123)</f>
        <v>1.4751571120093987</v>
      </c>
      <c r="I123">
        <f>(B123*B4+C123*C4+D123*D4+E123*E4+F123*F4)/SUM(B4:F4)</f>
        <v>1.2238935603625285</v>
      </c>
    </row>
    <row r="124" spans="1:9" ht="12.75">
      <c r="A124" t="s">
        <v>83</v>
      </c>
      <c r="B124">
        <f>B84*10000/B62</f>
        <v>-2.2971353486212562</v>
      </c>
      <c r="C124">
        <f>C84*10000/C62</f>
        <v>1.7402661049933172</v>
      </c>
      <c r="D124">
        <f>D84*10000/D62</f>
        <v>1.5330538079735583</v>
      </c>
      <c r="E124">
        <f>E84*10000/E62</f>
        <v>2.344398005533871</v>
      </c>
      <c r="F124">
        <f>F84*10000/F62</f>
        <v>1.7349473343631112</v>
      </c>
      <c r="G124">
        <f>AVERAGE(C124:E124)</f>
        <v>1.8725726395002489</v>
      </c>
      <c r="H124">
        <f>STDEV(C124:E124)</f>
        <v>0.4215431366226032</v>
      </c>
      <c r="I124">
        <f>(B124*B4+C124*C4+D124*D4+E124*E4+F124*F4)/SUM(B4:F4)</f>
        <v>1.2512927473144104</v>
      </c>
    </row>
    <row r="125" spans="1:9" ht="12.75">
      <c r="A125" t="s">
        <v>84</v>
      </c>
      <c r="B125">
        <f>B85*10000/B62</f>
        <v>-0.277535138608874</v>
      </c>
      <c r="C125">
        <f>C85*10000/C62</f>
        <v>-0.09898128503521593</v>
      </c>
      <c r="D125">
        <f>D85*10000/D62</f>
        <v>-0.47436236113500246</v>
      </c>
      <c r="E125">
        <f>E85*10000/E62</f>
        <v>0.3314102641843746</v>
      </c>
      <c r="F125">
        <f>F85*10000/F62</f>
        <v>-0.9283684857732146</v>
      </c>
      <c r="G125">
        <f>AVERAGE(C125:E125)</f>
        <v>-0.08064446066194793</v>
      </c>
      <c r="H125">
        <f>STDEV(C125:E125)</f>
        <v>0.403199157085667</v>
      </c>
      <c r="I125">
        <f>(B125*B4+C125*C4+D125*D4+E125*E4+F125*F4)/SUM(B4:F4)</f>
        <v>-0.22229084951218245</v>
      </c>
    </row>
    <row r="126" spans="1:9" ht="12.75">
      <c r="A126" t="s">
        <v>85</v>
      </c>
      <c r="B126">
        <f>B86*10000/B62</f>
        <v>-0.4982644507010014</v>
      </c>
      <c r="C126">
        <f>C86*10000/C62</f>
        <v>0.3375888967836085</v>
      </c>
      <c r="D126">
        <f>D86*10000/D62</f>
        <v>0.045508003396630255</v>
      </c>
      <c r="E126">
        <f>E86*10000/E62</f>
        <v>0.29341382261336924</v>
      </c>
      <c r="F126">
        <f>F86*10000/F62</f>
        <v>1.0825803266719962</v>
      </c>
      <c r="G126">
        <f>AVERAGE(C126:E126)</f>
        <v>0.22550357426453602</v>
      </c>
      <c r="H126">
        <f>STDEV(C126:E126)</f>
        <v>0.15743780817686065</v>
      </c>
      <c r="I126">
        <f>(B126*B4+C126*C4+D126*D4+E126*E4+F126*F4)/SUM(B4:F4)</f>
        <v>0.2353529934783072</v>
      </c>
    </row>
    <row r="127" spans="1:9" ht="12.75">
      <c r="A127" t="s">
        <v>86</v>
      </c>
      <c r="B127">
        <f>B87*10000/B62</f>
        <v>-0.06184592555171439</v>
      </c>
      <c r="C127">
        <f>C87*10000/C62</f>
        <v>-0.2815268477167363</v>
      </c>
      <c r="D127">
        <f>D87*10000/D62</f>
        <v>-0.08401243935630552</v>
      </c>
      <c r="E127">
        <f>E87*10000/E62</f>
        <v>-0.10419348345865027</v>
      </c>
      <c r="F127">
        <f>F87*10000/F62</f>
        <v>0.5258912533001405</v>
      </c>
      <c r="G127">
        <f>AVERAGE(C127:E127)</f>
        <v>-0.1565775901772307</v>
      </c>
      <c r="H127">
        <f>STDEV(C127:E127)</f>
        <v>0.10867868399562294</v>
      </c>
      <c r="I127">
        <f>(B127*B4+C127*C4+D127*D4+E127*E4+F127*F4)/SUM(B4:F4)</f>
        <v>-0.05174340845881786</v>
      </c>
    </row>
    <row r="128" spans="1:9" ht="12.75">
      <c r="A128" t="s">
        <v>87</v>
      </c>
      <c r="B128">
        <f>B88*10000/B62</f>
        <v>-0.4349503789615173</v>
      </c>
      <c r="C128">
        <f>C88*10000/C62</f>
        <v>0.21399934491499817</v>
      </c>
      <c r="D128">
        <f>D88*10000/D62</f>
        <v>-0.07706547603189431</v>
      </c>
      <c r="E128">
        <f>E88*10000/E62</f>
        <v>0.375225510030885</v>
      </c>
      <c r="F128">
        <f>F88*10000/F62</f>
        <v>0.33641384257254037</v>
      </c>
      <c r="G128">
        <f>AVERAGE(C128:E128)</f>
        <v>0.17071979297132964</v>
      </c>
      <c r="H128">
        <f>STDEV(C128:E128)</f>
        <v>0.2292305034910141</v>
      </c>
      <c r="I128">
        <f>(B128*B4+C128*C4+D128*D4+E128*E4+F128*F4)/SUM(B4:F4)</f>
        <v>0.10530622444573519</v>
      </c>
    </row>
    <row r="129" spans="1:9" ht="12.75">
      <c r="A129" t="s">
        <v>88</v>
      </c>
      <c r="B129">
        <f>B89*10000/B62</f>
        <v>-0.002539355994156676</v>
      </c>
      <c r="C129">
        <f>C89*10000/C62</f>
        <v>-0.023942263084253304</v>
      </c>
      <c r="D129">
        <f>D89*10000/D62</f>
        <v>0.04474296425010123</v>
      </c>
      <c r="E129">
        <f>E89*10000/E62</f>
        <v>0.05983526919389243</v>
      </c>
      <c r="F129">
        <f>F89*10000/F62</f>
        <v>0.05205128904082499</v>
      </c>
      <c r="G129">
        <f>AVERAGE(C129:E129)</f>
        <v>0.026878656786580118</v>
      </c>
      <c r="H129">
        <f>STDEV(C129:E129)</f>
        <v>0.044654438071902204</v>
      </c>
      <c r="I129">
        <f>(B129*B4+C129*C4+D129*D4+E129*E4+F129*F4)/SUM(B4:F4)</f>
        <v>0.025981471131637804</v>
      </c>
    </row>
    <row r="130" spans="1:9" ht="12.75">
      <c r="A130" t="s">
        <v>89</v>
      </c>
      <c r="B130">
        <f>B90*10000/B62</f>
        <v>-0.05868623608513604</v>
      </c>
      <c r="C130">
        <f>C90*10000/C62</f>
        <v>0.031636193534529684</v>
      </c>
      <c r="D130">
        <f>D90*10000/D62</f>
        <v>0.021606170758677757</v>
      </c>
      <c r="E130">
        <f>E90*10000/E62</f>
        <v>-0.006592422120772135</v>
      </c>
      <c r="F130">
        <f>F90*10000/F62</f>
        <v>0.2413285513151497</v>
      </c>
      <c r="G130">
        <f>AVERAGE(C130:E130)</f>
        <v>0.015549980724145103</v>
      </c>
      <c r="H130">
        <f>STDEV(C130:E130)</f>
        <v>0.019820818399626596</v>
      </c>
      <c r="I130">
        <f>(B130*B4+C130*C4+D130*D4+E130*E4+F130*F4)/SUM(B4:F4)</f>
        <v>0.03497174907897531</v>
      </c>
    </row>
    <row r="131" spans="1:9" ht="12.75">
      <c r="A131" t="s">
        <v>90</v>
      </c>
      <c r="B131">
        <f>B91*10000/B62</f>
        <v>-0.02150661788705416</v>
      </c>
      <c r="C131">
        <f>C91*10000/C62</f>
        <v>-0.02339734709053942</v>
      </c>
      <c r="D131">
        <f>D91*10000/D62</f>
        <v>0.0018734349928145324</v>
      </c>
      <c r="E131">
        <f>E91*10000/E62</f>
        <v>-0.014467912323486395</v>
      </c>
      <c r="F131">
        <f>F91*10000/F62</f>
        <v>0.02147867754352915</v>
      </c>
      <c r="G131">
        <f>AVERAGE(C131:E131)</f>
        <v>-0.011997274807070427</v>
      </c>
      <c r="H131">
        <f>STDEV(C131:E131)</f>
        <v>0.012815269957329511</v>
      </c>
      <c r="I131">
        <f>(B131*B4+C131*C4+D131*D4+E131*E4+F131*F4)/SUM(B4:F4)</f>
        <v>-0.008903630208675396</v>
      </c>
    </row>
    <row r="132" spans="1:9" ht="12.75">
      <c r="A132" t="s">
        <v>91</v>
      </c>
      <c r="B132">
        <f>B92*10000/B62</f>
        <v>-0.03949664470774072</v>
      </c>
      <c r="C132">
        <f>C92*10000/C62</f>
        <v>0.0301713348070668</v>
      </c>
      <c r="D132">
        <f>D92*10000/D62</f>
        <v>-0.012138176022603977</v>
      </c>
      <c r="E132">
        <f>E92*10000/E62</f>
        <v>0.056928769326025</v>
      </c>
      <c r="F132">
        <f>F92*10000/F62</f>
        <v>0.028322458505782827</v>
      </c>
      <c r="G132">
        <f>AVERAGE(C132:E132)</f>
        <v>0.024987309370162608</v>
      </c>
      <c r="H132">
        <f>STDEV(C132:E132)</f>
        <v>0.03482407679674334</v>
      </c>
      <c r="I132">
        <f>(B132*B4+C132*C4+D132*D4+E132*E4+F132*F4)/SUM(B4:F4)</f>
        <v>0.01611358490294357</v>
      </c>
    </row>
    <row r="133" spans="1:9" ht="12.75">
      <c r="A133" t="s">
        <v>92</v>
      </c>
      <c r="B133">
        <f>B93*10000/B62</f>
        <v>0.11476483345106776</v>
      </c>
      <c r="C133">
        <f>C93*10000/C62</f>
        <v>0.08109511844751924</v>
      </c>
      <c r="D133">
        <f>D93*10000/D62</f>
        <v>0.104751441602712</v>
      </c>
      <c r="E133">
        <f>E93*10000/E62</f>
        <v>0.0983635957057178</v>
      </c>
      <c r="F133">
        <f>F93*10000/F62</f>
        <v>0.08500613520253204</v>
      </c>
      <c r="G133">
        <f>AVERAGE(C133:E133)</f>
        <v>0.09473671858531635</v>
      </c>
      <c r="H133">
        <f>STDEV(C133:E133)</f>
        <v>0.012238099711172418</v>
      </c>
      <c r="I133">
        <f>(B133*B4+C133*C4+D133*D4+E133*E4+F133*F4)/SUM(B4:F4)</f>
        <v>0.09633093370324515</v>
      </c>
    </row>
    <row r="134" spans="1:9" ht="12.75">
      <c r="A134" t="s">
        <v>93</v>
      </c>
      <c r="B134">
        <f>B94*10000/B62</f>
        <v>-0.027612090154180192</v>
      </c>
      <c r="C134">
        <f>C94*10000/C62</f>
        <v>-0.011622258363592078</v>
      </c>
      <c r="D134">
        <f>D94*10000/D62</f>
        <v>-0.009104409542221963</v>
      </c>
      <c r="E134">
        <f>E94*10000/E62</f>
        <v>0.00025587992483106506</v>
      </c>
      <c r="F134">
        <f>F94*10000/F62</f>
        <v>-0.024492611008247404</v>
      </c>
      <c r="G134">
        <f>AVERAGE(C134:E134)</f>
        <v>-0.006823595993660991</v>
      </c>
      <c r="H134">
        <f>STDEV(C134:E134)</f>
        <v>0.0062589236400678715</v>
      </c>
      <c r="I134">
        <f>(B134*B4+C134*C4+D134*D4+E134*E4+F134*F4)/SUM(B4:F4)</f>
        <v>-0.01218954365426222</v>
      </c>
    </row>
    <row r="135" spans="1:9" ht="12.75">
      <c r="A135" t="s">
        <v>94</v>
      </c>
      <c r="B135">
        <f>B95*10000/B62</f>
        <v>0.0031901370954178308</v>
      </c>
      <c r="C135">
        <f>C95*10000/C62</f>
        <v>-0.003929189285735301</v>
      </c>
      <c r="D135">
        <f>D95*10000/D62</f>
        <v>0.0022871660724904756</v>
      </c>
      <c r="E135">
        <f>E95*10000/E62</f>
        <v>0.00023537185056016376</v>
      </c>
      <c r="F135">
        <f>F95*10000/F62</f>
        <v>0.000766956321837309</v>
      </c>
      <c r="G135">
        <f>AVERAGE(C135:E135)</f>
        <v>-0.00046888378756155397</v>
      </c>
      <c r="H135">
        <f>STDEV(C135:E135)</f>
        <v>0.0031674517340924474</v>
      </c>
      <c r="I135">
        <f>(B135*B4+C135*C4+D135*D4+E135*E4+F135*F4)/SUM(B4:F4)</f>
        <v>0.00022469330846010935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2005-04-19T13:43:15Z</cp:lastPrinted>
  <dcterms:created xsi:type="dcterms:W3CDTF">2005-04-19T13:43:15Z</dcterms:created>
  <dcterms:modified xsi:type="dcterms:W3CDTF">2005-04-20T07:35:45Z</dcterms:modified>
  <cp:category/>
  <cp:version/>
  <cp:contentType/>
  <cp:contentStatus/>
</cp:coreProperties>
</file>