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<sst xmlns="http://schemas.openxmlformats.org/spreadsheetml/2006/main" count="204" uniqueCount="98">
  <si>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20/04/2005       11:31:08</t>
  </si>
  <si>
    <t>LISSNER</t>
  </si>
  <si>
    <t>HCMQAP553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</si>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</sst>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9051033"/>
        <c:axId val="37241570"/>
      </c:lineChart>
      <c:catAx>
        <c:axId val="190510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41570"/>
        <c:crosses val="autoZero"/>
        <c:auto val="1"/>
        <c:lblOffset val="100"/>
        <c:noMultiLvlLbl val="0"/>
      </c:catAx>
      <c:valAx>
        <c:axId val="3724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510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-0.003763</v>
      </c>
      <c r="D4" s="12">
        <v>-0.003762</v>
      </c>
      <c r="E4" s="12">
        <v>-0.003761</v>
      </c>
      <c r="F4" s="24">
        <v>-0.002084</v>
      </c>
      <c r="G4" s="34">
        <v>-0.011723</v>
      </c>
    </row>
    <row r="5" spans="1:7" ht="12.75" thickBot="1">
      <c r="A5" s="44" t="s">
        <v>13</v>
      </c>
      <c r="B5" s="45">
        <v>7.057871</v>
      </c>
      <c r="C5" s="46">
        <v>4.778085</v>
      </c>
      <c r="D5" s="46">
        <v>1.676618</v>
      </c>
      <c r="E5" s="46">
        <v>-4.096752</v>
      </c>
      <c r="F5" s="47">
        <v>-11.99914</v>
      </c>
      <c r="G5" s="48">
        <v>9.314476</v>
      </c>
    </row>
    <row r="6" spans="1:7" ht="12.75" thickTop="1">
      <c r="A6" s="6" t="s">
        <v>14</v>
      </c>
      <c r="B6" s="39">
        <v>-167.3724</v>
      </c>
      <c r="C6" s="40">
        <v>89.68881</v>
      </c>
      <c r="D6" s="40">
        <v>23.73308</v>
      </c>
      <c r="E6" s="40">
        <v>41.52842</v>
      </c>
      <c r="F6" s="41">
        <v>-97.95372</v>
      </c>
      <c r="G6" s="42">
        <v>0.007680844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0.2079152</v>
      </c>
      <c r="C8" s="13">
        <v>-0.8230823</v>
      </c>
      <c r="D8" s="13">
        <v>-4.876124</v>
      </c>
      <c r="E8" s="13">
        <v>-0.7443176</v>
      </c>
      <c r="F8" s="25">
        <v>-2.804418</v>
      </c>
      <c r="G8" s="35">
        <v>-1.89424</v>
      </c>
    </row>
    <row r="9" spans="1:7" ht="12">
      <c r="A9" s="20" t="s">
        <v>17</v>
      </c>
      <c r="B9" s="29">
        <v>-0.2380223</v>
      </c>
      <c r="C9" s="13">
        <v>-0.4017027</v>
      </c>
      <c r="D9" s="13">
        <v>-0.7926079</v>
      </c>
      <c r="E9" s="13">
        <v>-0.4934688</v>
      </c>
      <c r="F9" s="25">
        <v>-1.929233</v>
      </c>
      <c r="G9" s="35">
        <v>-0.6976142</v>
      </c>
    </row>
    <row r="10" spans="1:7" ht="12">
      <c r="A10" s="20" t="s">
        <v>18</v>
      </c>
      <c r="B10" s="29">
        <v>-0.2002375</v>
      </c>
      <c r="C10" s="13">
        <v>-0.7403475</v>
      </c>
      <c r="D10" s="13">
        <v>1.409802</v>
      </c>
      <c r="E10" s="13">
        <v>0.7555311</v>
      </c>
      <c r="F10" s="25">
        <v>-1.471928</v>
      </c>
      <c r="G10" s="35">
        <v>0.1177066</v>
      </c>
    </row>
    <row r="11" spans="1:7" ht="12">
      <c r="A11" s="21" t="s">
        <v>19</v>
      </c>
      <c r="B11" s="31">
        <v>2.725085</v>
      </c>
      <c r="C11" s="15">
        <v>0.8402139</v>
      </c>
      <c r="D11" s="15">
        <v>2.481318</v>
      </c>
      <c r="E11" s="15">
        <v>1.585646</v>
      </c>
      <c r="F11" s="27">
        <v>13.24879</v>
      </c>
      <c r="G11" s="37">
        <v>3.34075</v>
      </c>
    </row>
    <row r="12" spans="1:7" ht="12">
      <c r="A12" s="20" t="s">
        <v>20</v>
      </c>
      <c r="B12" s="29">
        <v>-0.1987627</v>
      </c>
      <c r="C12" s="13">
        <v>-0.618251</v>
      </c>
      <c r="D12" s="13">
        <v>-0.3955354</v>
      </c>
      <c r="E12" s="13">
        <v>0.09220714</v>
      </c>
      <c r="F12" s="25">
        <v>0.1911451</v>
      </c>
      <c r="G12" s="35">
        <v>-0.225124</v>
      </c>
    </row>
    <row r="13" spans="1:7" ht="12">
      <c r="A13" s="20" t="s">
        <v>21</v>
      </c>
      <c r="B13" s="29">
        <v>0.1516979</v>
      </c>
      <c r="C13" s="13">
        <v>0.001030696</v>
      </c>
      <c r="D13" s="13">
        <v>0.1859224</v>
      </c>
      <c r="E13" s="13">
        <v>-0.05156409</v>
      </c>
      <c r="F13" s="25">
        <v>-0.3912403</v>
      </c>
      <c r="G13" s="35">
        <v>0.002432014</v>
      </c>
    </row>
    <row r="14" spans="1:7" ht="12">
      <c r="A14" s="20" t="s">
        <v>22</v>
      </c>
      <c r="B14" s="29">
        <v>0.04972748</v>
      </c>
      <c r="C14" s="13">
        <v>-0.1462725</v>
      </c>
      <c r="D14" s="13">
        <v>0.02098993</v>
      </c>
      <c r="E14" s="13">
        <v>-0.1628812</v>
      </c>
      <c r="F14" s="25">
        <v>-0.04958539</v>
      </c>
      <c r="G14" s="35">
        <v>-0.0687515</v>
      </c>
    </row>
    <row r="15" spans="1:7" ht="12">
      <c r="A15" s="21" t="s">
        <v>23</v>
      </c>
      <c r="B15" s="31">
        <v>-0.3674631</v>
      </c>
      <c r="C15" s="15">
        <v>-0.1937156</v>
      </c>
      <c r="D15" s="15">
        <v>-0.08282266</v>
      </c>
      <c r="E15" s="15">
        <v>-0.2114907</v>
      </c>
      <c r="F15" s="27">
        <v>-0.3945146</v>
      </c>
      <c r="G15" s="37">
        <v>-0.2232274</v>
      </c>
    </row>
    <row r="16" spans="1:7" ht="12">
      <c r="A16" s="20" t="s">
        <v>24</v>
      </c>
      <c r="B16" s="29">
        <v>-0.05339599</v>
      </c>
      <c r="C16" s="13">
        <v>-0.04684625</v>
      </c>
      <c r="D16" s="13">
        <v>-0.0168056</v>
      </c>
      <c r="E16" s="13">
        <v>-0.01103708</v>
      </c>
      <c r="F16" s="25">
        <v>0.03609807</v>
      </c>
      <c r="G16" s="35">
        <v>-0.02089661</v>
      </c>
    </row>
    <row r="17" spans="1:7" ht="12">
      <c r="A17" s="20" t="s">
        <v>25</v>
      </c>
      <c r="B17" s="29">
        <v>-0.03376322</v>
      </c>
      <c r="C17" s="13">
        <v>-0.02925051</v>
      </c>
      <c r="D17" s="13">
        <v>-0.03495573</v>
      </c>
      <c r="E17" s="13">
        <v>-0.02801622</v>
      </c>
      <c r="F17" s="25">
        <v>-0.05038088</v>
      </c>
      <c r="G17" s="35">
        <v>-0.03379414</v>
      </c>
    </row>
    <row r="18" spans="1:7" ht="12">
      <c r="A18" s="20" t="s">
        <v>26</v>
      </c>
      <c r="B18" s="29">
        <v>0.05936428</v>
      </c>
      <c r="C18" s="13">
        <v>0.0001909214</v>
      </c>
      <c r="D18" s="13">
        <v>0.01161401</v>
      </c>
      <c r="E18" s="13">
        <v>-0.002835748</v>
      </c>
      <c r="F18" s="25">
        <v>-0.009429041</v>
      </c>
      <c r="G18" s="35">
        <v>0.00948533</v>
      </c>
    </row>
    <row r="19" spans="1:7" ht="12">
      <c r="A19" s="21" t="s">
        <v>27</v>
      </c>
      <c r="B19" s="31">
        <v>-0.2024025</v>
      </c>
      <c r="C19" s="15">
        <v>-0.1926045</v>
      </c>
      <c r="D19" s="15">
        <v>-0.213493</v>
      </c>
      <c r="E19" s="15">
        <v>-0.1948824</v>
      </c>
      <c r="F19" s="27">
        <v>-0.1524842</v>
      </c>
      <c r="G19" s="37">
        <v>-0.1942514</v>
      </c>
    </row>
    <row r="20" spans="1:7" ht="12.75" thickBot="1">
      <c r="A20" s="44" t="s">
        <v>28</v>
      </c>
      <c r="B20" s="45">
        <v>-0.007539125</v>
      </c>
      <c r="C20" s="46">
        <v>0.004423882</v>
      </c>
      <c r="D20" s="46">
        <v>-0.008764501</v>
      </c>
      <c r="E20" s="46">
        <v>-0.01322212</v>
      </c>
      <c r="F20" s="47">
        <v>-0.005596919</v>
      </c>
      <c r="G20" s="48">
        <v>-0.006062584</v>
      </c>
    </row>
    <row r="21" spans="1:7" ht="12.75" thickTop="1">
      <c r="A21" s="6" t="s">
        <v>29</v>
      </c>
      <c r="B21" s="39">
        <v>-58.79257</v>
      </c>
      <c r="C21" s="40">
        <v>82.49242</v>
      </c>
      <c r="D21" s="40">
        <v>-43.16241</v>
      </c>
      <c r="E21" s="40">
        <v>12.25851</v>
      </c>
      <c r="F21" s="41">
        <v>-29.25789</v>
      </c>
      <c r="G21" s="43">
        <v>0.009475618</v>
      </c>
    </row>
    <row r="22" spans="1:7" ht="12">
      <c r="A22" s="20" t="s">
        <v>30</v>
      </c>
      <c r="B22" s="29">
        <v>141.1668</v>
      </c>
      <c r="C22" s="13">
        <v>95.5646</v>
      </c>
      <c r="D22" s="13">
        <v>33.53249</v>
      </c>
      <c r="E22" s="13">
        <v>-81.93688</v>
      </c>
      <c r="F22" s="25">
        <v>-240.0289</v>
      </c>
      <c r="G22" s="36">
        <v>0</v>
      </c>
    </row>
    <row r="23" spans="1:7" ht="12">
      <c r="A23" s="20" t="s">
        <v>31</v>
      </c>
      <c r="B23" s="29">
        <v>1.292449</v>
      </c>
      <c r="C23" s="13">
        <v>0.6264639</v>
      </c>
      <c r="D23" s="13">
        <v>-1.424736</v>
      </c>
      <c r="E23" s="13">
        <v>-1.495965</v>
      </c>
      <c r="F23" s="25">
        <v>5.744467</v>
      </c>
      <c r="G23" s="35">
        <v>0.4005389</v>
      </c>
    </row>
    <row r="24" spans="1:7" ht="12">
      <c r="A24" s="20" t="s">
        <v>32</v>
      </c>
      <c r="B24" s="49">
        <v>-0.6542915</v>
      </c>
      <c r="C24" s="50">
        <v>0.630079</v>
      </c>
      <c r="D24" s="50">
        <v>-5.242677</v>
      </c>
      <c r="E24" s="50">
        <v>-2.39389</v>
      </c>
      <c r="F24" s="51">
        <v>-1.97118</v>
      </c>
      <c r="G24" s="35">
        <v>-2.043322</v>
      </c>
    </row>
    <row r="25" spans="1:7" ht="12">
      <c r="A25" s="20" t="s">
        <v>33</v>
      </c>
      <c r="B25" s="29">
        <v>0.3956555</v>
      </c>
      <c r="C25" s="13">
        <v>0.4914792</v>
      </c>
      <c r="D25" s="13">
        <v>-1.128821</v>
      </c>
      <c r="E25" s="13">
        <v>0.1113351</v>
      </c>
      <c r="F25" s="25">
        <v>-0.9792783</v>
      </c>
      <c r="G25" s="35">
        <v>-0.199745</v>
      </c>
    </row>
    <row r="26" spans="1:7" ht="12">
      <c r="A26" s="21" t="s">
        <v>34</v>
      </c>
      <c r="B26" s="31">
        <v>1.055623</v>
      </c>
      <c r="C26" s="15">
        <v>0.3275815</v>
      </c>
      <c r="D26" s="15">
        <v>1.10497</v>
      </c>
      <c r="E26" s="15">
        <v>-0.1296899</v>
      </c>
      <c r="F26" s="27">
        <v>-0.3300608</v>
      </c>
      <c r="G26" s="37">
        <v>0.4226161</v>
      </c>
    </row>
    <row r="27" spans="1:7" ht="12">
      <c r="A27" s="20" t="s">
        <v>35</v>
      </c>
      <c r="B27" s="29">
        <v>-0.1544741</v>
      </c>
      <c r="C27" s="13">
        <v>-0.08726279</v>
      </c>
      <c r="D27" s="13">
        <v>-0.2964815</v>
      </c>
      <c r="E27" s="13">
        <v>-0.6462692</v>
      </c>
      <c r="F27" s="25">
        <v>-0.3360707</v>
      </c>
      <c r="G27" s="52">
        <v>-0.3149978</v>
      </c>
    </row>
    <row r="28" spans="1:7" ht="12">
      <c r="A28" s="20" t="s">
        <v>36</v>
      </c>
      <c r="B28" s="29">
        <v>-0.3192273</v>
      </c>
      <c r="C28" s="13">
        <v>0.1228599</v>
      </c>
      <c r="D28" s="13">
        <v>-0.515809</v>
      </c>
      <c r="E28" s="13">
        <v>-0.001778903</v>
      </c>
      <c r="F28" s="25">
        <v>-0.3139588</v>
      </c>
      <c r="G28" s="35">
        <v>-0.1830362</v>
      </c>
    </row>
    <row r="29" spans="1:7" ht="12">
      <c r="A29" s="20" t="s">
        <v>37</v>
      </c>
      <c r="B29" s="29">
        <v>-0.01023119</v>
      </c>
      <c r="C29" s="13">
        <v>-0.01343221</v>
      </c>
      <c r="D29" s="13">
        <v>-0.1246094</v>
      </c>
      <c r="E29" s="13">
        <v>0.08558382</v>
      </c>
      <c r="F29" s="25">
        <v>-0.1720559</v>
      </c>
      <c r="G29" s="35">
        <v>-0.03704339</v>
      </c>
    </row>
    <row r="30" spans="1:7" ht="12">
      <c r="A30" s="21" t="s">
        <v>38</v>
      </c>
      <c r="B30" s="31">
        <v>0.1289296</v>
      </c>
      <c r="C30" s="15">
        <v>0.00400204</v>
      </c>
      <c r="D30" s="15">
        <v>0.05331547</v>
      </c>
      <c r="E30" s="15">
        <v>0.1577153</v>
      </c>
      <c r="F30" s="27">
        <v>0.2856708</v>
      </c>
      <c r="G30" s="37">
        <v>0.1084493</v>
      </c>
    </row>
    <row r="31" spans="1:7" ht="12">
      <c r="A31" s="20" t="s">
        <v>39</v>
      </c>
      <c r="B31" s="29">
        <v>0.01174115</v>
      </c>
      <c r="C31" s="13">
        <v>0.004253058</v>
      </c>
      <c r="D31" s="13">
        <v>-0.06237428</v>
      </c>
      <c r="E31" s="13">
        <v>-0.02326173</v>
      </c>
      <c r="F31" s="25">
        <v>0.01094636</v>
      </c>
      <c r="G31" s="35">
        <v>-0.01642659</v>
      </c>
    </row>
    <row r="32" spans="1:7" ht="12">
      <c r="A32" s="20" t="s">
        <v>40</v>
      </c>
      <c r="B32" s="29">
        <v>-0.0466916</v>
      </c>
      <c r="C32" s="13">
        <v>0.002989139</v>
      </c>
      <c r="D32" s="13">
        <v>-0.008295539</v>
      </c>
      <c r="E32" s="13">
        <v>0.01130937</v>
      </c>
      <c r="F32" s="25">
        <v>-0.04952956</v>
      </c>
      <c r="G32" s="35">
        <v>-0.01191958</v>
      </c>
    </row>
    <row r="33" spans="1:7" ht="12">
      <c r="A33" s="20" t="s">
        <v>41</v>
      </c>
      <c r="B33" s="29">
        <v>0.1357648</v>
      </c>
      <c r="C33" s="13">
        <v>0.09485892</v>
      </c>
      <c r="D33" s="13">
        <v>0.1240739</v>
      </c>
      <c r="E33" s="13">
        <v>0.08268041</v>
      </c>
      <c r="F33" s="25">
        <v>0.09166763</v>
      </c>
      <c r="G33" s="35">
        <v>0.1044582</v>
      </c>
    </row>
    <row r="34" spans="1:7" ht="12">
      <c r="A34" s="21" t="s">
        <v>42</v>
      </c>
      <c r="B34" s="31">
        <v>-0.0215288</v>
      </c>
      <c r="C34" s="15">
        <v>-0.02693447</v>
      </c>
      <c r="D34" s="15">
        <v>-0.005206171</v>
      </c>
      <c r="E34" s="15">
        <v>0.02257616</v>
      </c>
      <c r="F34" s="27">
        <v>-0.01040955</v>
      </c>
      <c r="G34" s="37">
        <v>-0.006834098</v>
      </c>
    </row>
    <row r="35" spans="1:7" ht="12.75" thickBot="1">
      <c r="A35" s="22" t="s">
        <v>43</v>
      </c>
      <c r="B35" s="32">
        <v>0.003946814</v>
      </c>
      <c r="C35" s="16">
        <v>-0.004861534</v>
      </c>
      <c r="D35" s="16">
        <v>-0.004005085</v>
      </c>
      <c r="E35" s="16">
        <v>0.003615616</v>
      </c>
      <c r="F35" s="28">
        <v>0.003739594</v>
      </c>
      <c r="G35" s="38">
        <v>-0.0001953718</v>
      </c>
    </row>
    <row r="36" spans="1:7" ht="12">
      <c r="A36" s="4" t="s">
        <v>44</v>
      </c>
      <c r="B36" s="3">
        <v>20.86487</v>
      </c>
      <c r="C36" s="3">
        <v>20.86182</v>
      </c>
      <c r="D36" s="3">
        <v>20.87097</v>
      </c>
      <c r="E36" s="3">
        <v>20.86792</v>
      </c>
      <c r="F36" s="3">
        <v>20.87402</v>
      </c>
      <c r="G36" s="3"/>
    </row>
    <row r="37" spans="1:6" ht="12">
      <c r="A37" s="4" t="s">
        <v>45</v>
      </c>
      <c r="B37" s="2">
        <v>0.3575643</v>
      </c>
      <c r="C37" s="2">
        <v>0.340271</v>
      </c>
      <c r="D37" s="2">
        <v>0.3367106</v>
      </c>
      <c r="E37" s="2">
        <v>0.336202</v>
      </c>
      <c r="F37" s="2">
        <v>0.3351847</v>
      </c>
    </row>
    <row r="38" spans="1:7" ht="12">
      <c r="A38" s="4" t="s">
        <v>53</v>
      </c>
      <c r="B38" s="2">
        <v>0.0002858871</v>
      </c>
      <c r="C38" s="2">
        <v>-0.0001537971</v>
      </c>
      <c r="D38" s="2">
        <v>-4.009974E-05</v>
      </c>
      <c r="E38" s="2">
        <v>-7.042284E-05</v>
      </c>
      <c r="F38" s="2">
        <v>0.0001652323</v>
      </c>
      <c r="G38" s="2">
        <v>0.0001969601</v>
      </c>
    </row>
    <row r="39" spans="1:7" ht="12.75" thickBot="1">
      <c r="A39" s="4" t="s">
        <v>54</v>
      </c>
      <c r="B39" s="2">
        <v>9.591159E-05</v>
      </c>
      <c r="C39" s="2">
        <v>-0.0001387674</v>
      </c>
      <c r="D39" s="2">
        <v>7.351057E-05</v>
      </c>
      <c r="E39" s="2">
        <v>-2.141648E-05</v>
      </c>
      <c r="F39" s="2">
        <v>5.370447E-05</v>
      </c>
      <c r="G39" s="2">
        <v>0.001052371</v>
      </c>
    </row>
    <row r="40" spans="2:7" ht="12.75" thickBot="1">
      <c r="B40" s="7" t="s">
        <v>46</v>
      </c>
      <c r="C40" s="18">
        <v>-0.003762</v>
      </c>
      <c r="D40" s="17" t="s">
        <v>47</v>
      </c>
      <c r="E40" s="18">
        <v>3.116256</v>
      </c>
      <c r="F40" s="17" t="s">
        <v>48</v>
      </c>
      <c r="G40" s="8">
        <v>55.142261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0.003763</v>
      </c>
      <c r="D4">
        <v>0.003762</v>
      </c>
      <c r="E4">
        <v>0.003761</v>
      </c>
      <c r="F4">
        <v>0.002084</v>
      </c>
      <c r="G4">
        <v>0.011723</v>
      </c>
    </row>
    <row r="5" spans="1:7" ht="12.75">
      <c r="A5" t="s">
        <v>13</v>
      </c>
      <c r="B5">
        <v>7.057871</v>
      </c>
      <c r="C5">
        <v>4.778085</v>
      </c>
      <c r="D5">
        <v>1.676618</v>
      </c>
      <c r="E5">
        <v>-4.096752</v>
      </c>
      <c r="F5">
        <v>-11.99914</v>
      </c>
      <c r="G5">
        <v>9.314476</v>
      </c>
    </row>
    <row r="6" spans="1:7" ht="12.75">
      <c r="A6" t="s">
        <v>14</v>
      </c>
      <c r="B6" s="53">
        <v>-167.3724</v>
      </c>
      <c r="C6" s="53">
        <v>89.68881</v>
      </c>
      <c r="D6" s="53">
        <v>23.73308</v>
      </c>
      <c r="E6" s="53">
        <v>41.52842</v>
      </c>
      <c r="F6" s="53">
        <v>-97.95372</v>
      </c>
      <c r="G6" s="53">
        <v>0.007680844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0.2079152</v>
      </c>
      <c r="C8" s="53">
        <v>-0.8230823</v>
      </c>
      <c r="D8" s="53">
        <v>-4.876124</v>
      </c>
      <c r="E8" s="53">
        <v>-0.7443176</v>
      </c>
      <c r="F8" s="53">
        <v>-2.804418</v>
      </c>
      <c r="G8" s="53">
        <v>-1.89424</v>
      </c>
    </row>
    <row r="9" spans="1:7" ht="12.75">
      <c r="A9" t="s">
        <v>17</v>
      </c>
      <c r="B9" s="53">
        <v>-0.2380223</v>
      </c>
      <c r="C9" s="53">
        <v>-0.4017027</v>
      </c>
      <c r="D9" s="53">
        <v>-0.7926079</v>
      </c>
      <c r="E9" s="53">
        <v>-0.4934688</v>
      </c>
      <c r="F9" s="53">
        <v>-1.929233</v>
      </c>
      <c r="G9" s="53">
        <v>-0.6976142</v>
      </c>
    </row>
    <row r="10" spans="1:7" ht="12.75">
      <c r="A10" t="s">
        <v>18</v>
      </c>
      <c r="B10" s="53">
        <v>-0.2002375</v>
      </c>
      <c r="C10" s="53">
        <v>-0.7403475</v>
      </c>
      <c r="D10" s="53">
        <v>1.409802</v>
      </c>
      <c r="E10" s="53">
        <v>0.7555311</v>
      </c>
      <c r="F10" s="53">
        <v>-1.471928</v>
      </c>
      <c r="G10" s="53">
        <v>0.1177066</v>
      </c>
    </row>
    <row r="11" spans="1:7" ht="12.75">
      <c r="A11" t="s">
        <v>19</v>
      </c>
      <c r="B11" s="53">
        <v>2.725085</v>
      </c>
      <c r="C11" s="53">
        <v>0.8402139</v>
      </c>
      <c r="D11" s="53">
        <v>2.481318</v>
      </c>
      <c r="E11" s="53">
        <v>1.585646</v>
      </c>
      <c r="F11" s="53">
        <v>13.24879</v>
      </c>
      <c r="G11" s="53">
        <v>3.34075</v>
      </c>
    </row>
    <row r="12" spans="1:7" ht="12.75">
      <c r="A12" t="s">
        <v>20</v>
      </c>
      <c r="B12" s="53">
        <v>-0.1987627</v>
      </c>
      <c r="C12" s="53">
        <v>-0.618251</v>
      </c>
      <c r="D12" s="53">
        <v>-0.3955354</v>
      </c>
      <c r="E12" s="53">
        <v>0.09220714</v>
      </c>
      <c r="F12" s="53">
        <v>0.1911451</v>
      </c>
      <c r="G12" s="53">
        <v>-0.225124</v>
      </c>
    </row>
    <row r="13" spans="1:7" ht="12.75">
      <c r="A13" t="s">
        <v>21</v>
      </c>
      <c r="B13" s="53">
        <v>0.1516979</v>
      </c>
      <c r="C13" s="53">
        <v>0.001030696</v>
      </c>
      <c r="D13" s="53">
        <v>0.1859224</v>
      </c>
      <c r="E13" s="53">
        <v>-0.05156409</v>
      </c>
      <c r="F13" s="53">
        <v>-0.3912403</v>
      </c>
      <c r="G13" s="53">
        <v>0.002432014</v>
      </c>
    </row>
    <row r="14" spans="1:7" ht="12.75">
      <c r="A14" t="s">
        <v>22</v>
      </c>
      <c r="B14" s="53">
        <v>0.04972748</v>
      </c>
      <c r="C14" s="53">
        <v>-0.1462725</v>
      </c>
      <c r="D14" s="53">
        <v>0.02098993</v>
      </c>
      <c r="E14" s="53">
        <v>-0.1628812</v>
      </c>
      <c r="F14" s="53">
        <v>-0.04958539</v>
      </c>
      <c r="G14" s="53">
        <v>-0.0687515</v>
      </c>
    </row>
    <row r="15" spans="1:7" ht="12.75">
      <c r="A15" t="s">
        <v>23</v>
      </c>
      <c r="B15" s="53">
        <v>-0.3674631</v>
      </c>
      <c r="C15" s="53">
        <v>-0.1937156</v>
      </c>
      <c r="D15" s="53">
        <v>-0.08282266</v>
      </c>
      <c r="E15" s="53">
        <v>-0.2114907</v>
      </c>
      <c r="F15" s="53">
        <v>-0.3945146</v>
      </c>
      <c r="G15" s="53">
        <v>-0.2232274</v>
      </c>
    </row>
    <row r="16" spans="1:7" ht="12.75">
      <c r="A16" t="s">
        <v>24</v>
      </c>
      <c r="B16" s="53">
        <v>-0.05339599</v>
      </c>
      <c r="C16" s="53">
        <v>-0.04684625</v>
      </c>
      <c r="D16" s="53">
        <v>-0.0168056</v>
      </c>
      <c r="E16" s="53">
        <v>-0.01103708</v>
      </c>
      <c r="F16" s="53">
        <v>0.03609807</v>
      </c>
      <c r="G16" s="53">
        <v>-0.02089661</v>
      </c>
    </row>
    <row r="17" spans="1:7" ht="12.75">
      <c r="A17" t="s">
        <v>25</v>
      </c>
      <c r="B17" s="53">
        <v>-0.03376322</v>
      </c>
      <c r="C17" s="53">
        <v>-0.02925051</v>
      </c>
      <c r="D17" s="53">
        <v>-0.03495573</v>
      </c>
      <c r="E17" s="53">
        <v>-0.02801622</v>
      </c>
      <c r="F17" s="53">
        <v>-0.05038088</v>
      </c>
      <c r="G17" s="53">
        <v>-0.03379414</v>
      </c>
    </row>
    <row r="18" spans="1:7" ht="12.75">
      <c r="A18" t="s">
        <v>26</v>
      </c>
      <c r="B18" s="53">
        <v>0.05936428</v>
      </c>
      <c r="C18" s="53">
        <v>0.0001909214</v>
      </c>
      <c r="D18" s="53">
        <v>0.01161401</v>
      </c>
      <c r="E18" s="53">
        <v>-0.002835748</v>
      </c>
      <c r="F18" s="53">
        <v>-0.009429041</v>
      </c>
      <c r="G18" s="53">
        <v>0.00948533</v>
      </c>
    </row>
    <row r="19" spans="1:7" ht="12.75">
      <c r="A19" t="s">
        <v>27</v>
      </c>
      <c r="B19" s="53">
        <v>-0.2024025</v>
      </c>
      <c r="C19" s="53">
        <v>-0.1926045</v>
      </c>
      <c r="D19" s="53">
        <v>-0.213493</v>
      </c>
      <c r="E19" s="53">
        <v>-0.1948824</v>
      </c>
      <c r="F19" s="53">
        <v>-0.1524842</v>
      </c>
      <c r="G19" s="53">
        <v>-0.1942514</v>
      </c>
    </row>
    <row r="20" spans="1:7" ht="12.75">
      <c r="A20" t="s">
        <v>28</v>
      </c>
      <c r="B20" s="53">
        <v>-0.007539125</v>
      </c>
      <c r="C20" s="53">
        <v>0.004423882</v>
      </c>
      <c r="D20" s="53">
        <v>-0.008764501</v>
      </c>
      <c r="E20" s="53">
        <v>-0.01322212</v>
      </c>
      <c r="F20" s="53">
        <v>-0.005596919</v>
      </c>
      <c r="G20" s="53">
        <v>-0.006062584</v>
      </c>
    </row>
    <row r="21" spans="1:7" ht="12.75">
      <c r="A21" t="s">
        <v>29</v>
      </c>
      <c r="B21" s="53">
        <v>-58.79257</v>
      </c>
      <c r="C21" s="53">
        <v>82.49242</v>
      </c>
      <c r="D21" s="53">
        <v>-43.16241</v>
      </c>
      <c r="E21" s="53">
        <v>12.25851</v>
      </c>
      <c r="F21" s="53">
        <v>-29.25789</v>
      </c>
      <c r="G21" s="53">
        <v>0.009475618</v>
      </c>
    </row>
    <row r="22" spans="1:7" ht="12.75">
      <c r="A22" t="s">
        <v>30</v>
      </c>
      <c r="B22" s="53">
        <v>141.1668</v>
      </c>
      <c r="C22" s="53">
        <v>95.5646</v>
      </c>
      <c r="D22" s="53">
        <v>33.53249</v>
      </c>
      <c r="E22" s="53">
        <v>-81.93688</v>
      </c>
      <c r="F22" s="53">
        <v>-240.0289</v>
      </c>
      <c r="G22" s="53">
        <v>0</v>
      </c>
    </row>
    <row r="23" spans="1:7" ht="12.75">
      <c r="A23" t="s">
        <v>31</v>
      </c>
      <c r="B23" s="53">
        <v>1.292449</v>
      </c>
      <c r="C23" s="53">
        <v>0.6264639</v>
      </c>
      <c r="D23" s="53">
        <v>-1.424736</v>
      </c>
      <c r="E23" s="53">
        <v>-1.495965</v>
      </c>
      <c r="F23" s="53">
        <v>5.744467</v>
      </c>
      <c r="G23" s="53">
        <v>0.4005389</v>
      </c>
    </row>
    <row r="24" spans="1:7" ht="12.75">
      <c r="A24" t="s">
        <v>32</v>
      </c>
      <c r="B24" s="53">
        <v>-0.6542915</v>
      </c>
      <c r="C24" s="53">
        <v>0.630079</v>
      </c>
      <c r="D24" s="53">
        <v>-5.242677</v>
      </c>
      <c r="E24" s="53">
        <v>-2.39389</v>
      </c>
      <c r="F24" s="53">
        <v>-1.97118</v>
      </c>
      <c r="G24" s="53">
        <v>-2.043322</v>
      </c>
    </row>
    <row r="25" spans="1:7" ht="12.75">
      <c r="A25" t="s">
        <v>33</v>
      </c>
      <c r="B25" s="53">
        <v>0.3956555</v>
      </c>
      <c r="C25" s="53">
        <v>0.4914792</v>
      </c>
      <c r="D25" s="53">
        <v>-1.128821</v>
      </c>
      <c r="E25" s="53">
        <v>0.1113351</v>
      </c>
      <c r="F25" s="53">
        <v>-0.9792783</v>
      </c>
      <c r="G25" s="53">
        <v>-0.199745</v>
      </c>
    </row>
    <row r="26" spans="1:7" ht="12.75">
      <c r="A26" t="s">
        <v>34</v>
      </c>
      <c r="B26" s="53">
        <v>1.055623</v>
      </c>
      <c r="C26" s="53">
        <v>0.3275815</v>
      </c>
      <c r="D26" s="53">
        <v>1.10497</v>
      </c>
      <c r="E26" s="53">
        <v>-0.1296899</v>
      </c>
      <c r="F26" s="53">
        <v>-0.3300608</v>
      </c>
      <c r="G26" s="53">
        <v>0.4226161</v>
      </c>
    </row>
    <row r="27" spans="1:7" ht="12.75">
      <c r="A27" t="s">
        <v>35</v>
      </c>
      <c r="B27" s="53">
        <v>-0.1544741</v>
      </c>
      <c r="C27" s="53">
        <v>-0.08726279</v>
      </c>
      <c r="D27" s="53">
        <v>-0.2964815</v>
      </c>
      <c r="E27" s="53">
        <v>-0.6462692</v>
      </c>
      <c r="F27" s="53">
        <v>-0.3360707</v>
      </c>
      <c r="G27" s="53">
        <v>-0.3149978</v>
      </c>
    </row>
    <row r="28" spans="1:7" ht="12.75">
      <c r="A28" t="s">
        <v>36</v>
      </c>
      <c r="B28" s="53">
        <v>-0.3192273</v>
      </c>
      <c r="C28" s="53">
        <v>0.1228599</v>
      </c>
      <c r="D28" s="53">
        <v>-0.515809</v>
      </c>
      <c r="E28" s="53">
        <v>-0.001778903</v>
      </c>
      <c r="F28" s="53">
        <v>-0.3139588</v>
      </c>
      <c r="G28" s="53">
        <v>-0.1830362</v>
      </c>
    </row>
    <row r="29" spans="1:7" ht="12.75">
      <c r="A29" t="s">
        <v>37</v>
      </c>
      <c r="B29" s="53">
        <v>-0.01023119</v>
      </c>
      <c r="C29" s="53">
        <v>-0.01343221</v>
      </c>
      <c r="D29" s="53">
        <v>-0.1246094</v>
      </c>
      <c r="E29" s="53">
        <v>0.08558382</v>
      </c>
      <c r="F29" s="53">
        <v>-0.1720559</v>
      </c>
      <c r="G29" s="53">
        <v>-0.03704339</v>
      </c>
    </row>
    <row r="30" spans="1:7" ht="12.75">
      <c r="A30" t="s">
        <v>38</v>
      </c>
      <c r="B30" s="53">
        <v>0.1289296</v>
      </c>
      <c r="C30" s="53">
        <v>0.00400204</v>
      </c>
      <c r="D30" s="53">
        <v>0.05331547</v>
      </c>
      <c r="E30" s="53">
        <v>0.1577153</v>
      </c>
      <c r="F30" s="53">
        <v>0.2856708</v>
      </c>
      <c r="G30" s="53">
        <v>0.1084493</v>
      </c>
    </row>
    <row r="31" spans="1:7" ht="12.75">
      <c r="A31" t="s">
        <v>39</v>
      </c>
      <c r="B31" s="53">
        <v>0.01174115</v>
      </c>
      <c r="C31" s="53">
        <v>0.004253058</v>
      </c>
      <c r="D31" s="53">
        <v>-0.06237428</v>
      </c>
      <c r="E31" s="53">
        <v>-0.02326173</v>
      </c>
      <c r="F31" s="53">
        <v>0.01094636</v>
      </c>
      <c r="G31" s="53">
        <v>-0.01642659</v>
      </c>
    </row>
    <row r="32" spans="1:7" ht="12.75">
      <c r="A32" t="s">
        <v>40</v>
      </c>
      <c r="B32" s="53">
        <v>-0.0466916</v>
      </c>
      <c r="C32" s="53">
        <v>0.002989139</v>
      </c>
      <c r="D32" s="53">
        <v>-0.008295539</v>
      </c>
      <c r="E32" s="53">
        <v>0.01130937</v>
      </c>
      <c r="F32" s="53">
        <v>-0.04952956</v>
      </c>
      <c r="G32" s="53">
        <v>-0.01191958</v>
      </c>
    </row>
    <row r="33" spans="1:7" ht="12.75">
      <c r="A33" t="s">
        <v>41</v>
      </c>
      <c r="B33" s="53">
        <v>0.1357648</v>
      </c>
      <c r="C33" s="53">
        <v>0.09485892</v>
      </c>
      <c r="D33" s="53">
        <v>0.1240739</v>
      </c>
      <c r="E33" s="53">
        <v>0.08268041</v>
      </c>
      <c r="F33" s="53">
        <v>0.09166763</v>
      </c>
      <c r="G33" s="53">
        <v>0.1044582</v>
      </c>
    </row>
    <row r="34" spans="1:7" ht="12.75">
      <c r="A34" t="s">
        <v>42</v>
      </c>
      <c r="B34" s="53">
        <v>-0.0215288</v>
      </c>
      <c r="C34" s="53">
        <v>-0.02693447</v>
      </c>
      <c r="D34" s="53">
        <v>-0.005206171</v>
      </c>
      <c r="E34" s="53">
        <v>0.02257616</v>
      </c>
      <c r="F34" s="53">
        <v>-0.01040955</v>
      </c>
      <c r="G34" s="53">
        <v>-0.006834098</v>
      </c>
    </row>
    <row r="35" spans="1:7" ht="12.75">
      <c r="A35" t="s">
        <v>43</v>
      </c>
      <c r="B35" s="53">
        <v>0.003946814</v>
      </c>
      <c r="C35" s="53">
        <v>-0.004861534</v>
      </c>
      <c r="D35" s="53">
        <v>-0.004005085</v>
      </c>
      <c r="E35" s="53">
        <v>0.003615616</v>
      </c>
      <c r="F35" s="53">
        <v>0.003739594</v>
      </c>
      <c r="G35" s="53">
        <v>-0.0001953718</v>
      </c>
    </row>
    <row r="36" spans="1:6" ht="12.75">
      <c r="A36" t="s">
        <v>44</v>
      </c>
      <c r="B36" s="53">
        <v>20.86487</v>
      </c>
      <c r="C36" s="53">
        <v>20.86182</v>
      </c>
      <c r="D36" s="53">
        <v>20.87097</v>
      </c>
      <c r="E36" s="53">
        <v>20.86792</v>
      </c>
      <c r="F36" s="53">
        <v>20.87402</v>
      </c>
    </row>
    <row r="37" spans="1:6" ht="12.75">
      <c r="A37" t="s">
        <v>45</v>
      </c>
      <c r="B37" s="53">
        <v>0.3575643</v>
      </c>
      <c r="C37" s="53">
        <v>0.340271</v>
      </c>
      <c r="D37" s="53">
        <v>0.3367106</v>
      </c>
      <c r="E37" s="53">
        <v>0.336202</v>
      </c>
      <c r="F37" s="53">
        <v>0.3351847</v>
      </c>
    </row>
    <row r="38" spans="1:7" ht="12.75">
      <c r="A38" t="s">
        <v>55</v>
      </c>
      <c r="B38" s="53">
        <v>0.0002858871</v>
      </c>
      <c r="C38" s="53">
        <v>-0.0001537971</v>
      </c>
      <c r="D38" s="53">
        <v>-4.009974E-05</v>
      </c>
      <c r="E38" s="53">
        <v>-7.042284E-05</v>
      </c>
      <c r="F38" s="53">
        <v>0.0001652323</v>
      </c>
      <c r="G38" s="53">
        <v>0.0001969601</v>
      </c>
    </row>
    <row r="39" spans="1:7" ht="12.75">
      <c r="A39" t="s">
        <v>56</v>
      </c>
      <c r="B39" s="53">
        <v>9.591159E-05</v>
      </c>
      <c r="C39" s="53">
        <v>-0.0001387674</v>
      </c>
      <c r="D39" s="53">
        <v>7.351057E-05</v>
      </c>
      <c r="E39" s="53">
        <v>-2.141648E-05</v>
      </c>
      <c r="F39" s="53">
        <v>5.370447E-05</v>
      </c>
      <c r="G39" s="53">
        <v>0.001052371</v>
      </c>
    </row>
    <row r="40" spans="2:7" ht="12.75">
      <c r="B40" t="s">
        <v>46</v>
      </c>
      <c r="C40">
        <v>-0.003762</v>
      </c>
      <c r="D40" t="s">
        <v>47</v>
      </c>
      <c r="E40">
        <v>3.116256</v>
      </c>
      <c r="F40" t="s">
        <v>48</v>
      </c>
      <c r="G40">
        <v>55.142261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0.0002858870332699912</v>
      </c>
      <c r="C50">
        <f>-0.017/(C7*C7+C22*C22)*(C21*C22+C6*C7)</f>
        <v>-0.0001537971017074606</v>
      </c>
      <c r="D50">
        <f>-0.017/(D7*D7+D22*D22)*(D21*D22+D6*D7)</f>
        <v>-4.0099736783488404E-05</v>
      </c>
      <c r="E50">
        <f>-0.017/(E7*E7+E22*E22)*(E21*E22+E6*E7)</f>
        <v>-7.042283396510057E-05</v>
      </c>
      <c r="F50">
        <f>-0.017/(F7*F7+F22*F22)*(F21*F22+F6*F7)</f>
        <v>0.0001652322616388831</v>
      </c>
      <c r="G50">
        <f>(B50*B$4+C50*C$4+D50*D$4+E50*E$4+F50*F$4)/SUM(B$4:F$4)</f>
        <v>-1.8304371681645044E-07</v>
      </c>
    </row>
    <row r="51" spans="1:7" ht="12.75">
      <c r="A51" t="s">
        <v>59</v>
      </c>
      <c r="B51">
        <f>-0.017/(B7*B7+B22*B22)*(B21*B7-B6*B22)</f>
        <v>9.591159323517818E-05</v>
      </c>
      <c r="C51">
        <f>-0.017/(C7*C7+C22*C22)*(C21*C7-C6*C22)</f>
        <v>-0.00013876735814941673</v>
      </c>
      <c r="D51">
        <f>-0.017/(D7*D7+D22*D22)*(D21*D7-D6*D22)</f>
        <v>7.35105614022695E-05</v>
      </c>
      <c r="E51">
        <f>-0.017/(E7*E7+E22*E22)*(E21*E7-E6*E22)</f>
        <v>-2.141648972958584E-05</v>
      </c>
      <c r="F51">
        <f>-0.017/(F7*F7+F22*F22)*(F21*F7-F6*F22)</f>
        <v>5.370446480056934E-05</v>
      </c>
      <c r="G51">
        <f>(B51*B$4+C51*C$4+D51*D$4+E51*E$4+F51*F$4)/SUM(B$4:F$4)</f>
        <v>1.8432244690675505E-07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9999.99240934317</v>
      </c>
      <c r="C62">
        <f>C7+(2/0.017)*(C8*C50-C23*C51)</f>
        <v>10000.02512004854</v>
      </c>
      <c r="D62">
        <f>D7+(2/0.017)*(D8*D50-D23*D51)</f>
        <v>10000.03532522731</v>
      </c>
      <c r="E62">
        <f>E7+(2/0.017)*(E8*E50-E23*E51)</f>
        <v>10000.002397486553</v>
      </c>
      <c r="F62">
        <f>F7+(2/0.017)*(F8*F50-F23*F51)</f>
        <v>9999.909190134762</v>
      </c>
    </row>
    <row r="63" spans="1:6" ht="12.75">
      <c r="A63" t="s">
        <v>67</v>
      </c>
      <c r="B63">
        <f>B8+(3/0.017)*(B9*B50-B24*B51)</f>
        <v>0.20698107958931788</v>
      </c>
      <c r="C63">
        <f>C8+(3/0.017)*(C9*C50-C24*C51)</f>
        <v>-0.7967502218946787</v>
      </c>
      <c r="D63">
        <f>D8+(3/0.017)*(D9*D50-D24*D51)</f>
        <v>-4.80250479452648</v>
      </c>
      <c r="E63">
        <f>E8+(3/0.017)*(E9*E50-E24*E51)</f>
        <v>-0.7472324086875414</v>
      </c>
      <c r="F63">
        <f>F8+(3/0.017)*(F9*F50-F24*F51)</f>
        <v>-2.8419904173340202</v>
      </c>
    </row>
    <row r="64" spans="1:6" ht="12.75">
      <c r="A64" t="s">
        <v>68</v>
      </c>
      <c r="B64">
        <f>B9+(4/0.017)*(B10*B50-B25*B51)</f>
        <v>-0.26042071275333195</v>
      </c>
      <c r="C64">
        <f>C9+(4/0.017)*(C10*C50-C25*C51)</f>
        <v>-0.3588639776645287</v>
      </c>
      <c r="D64">
        <f>D9+(4/0.017)*(D10*D50-D25*D51)</f>
        <v>-0.7863849408668622</v>
      </c>
      <c r="E64">
        <f>E9+(4/0.017)*(E10*E50-E25*E51)</f>
        <v>-0.5054269727494299</v>
      </c>
      <c r="F64">
        <f>F9+(4/0.017)*(F10*F50-F25*F51)</f>
        <v>-1.9740843824511263</v>
      </c>
    </row>
    <row r="65" spans="1:6" ht="12.75">
      <c r="A65" t="s">
        <v>69</v>
      </c>
      <c r="B65">
        <f>B10+(5/0.017)*(B11*B50-B26*B51)</f>
        <v>-0.0008786816844542911</v>
      </c>
      <c r="C65">
        <f>C10+(5/0.017)*(C11*C50-C26*C51)</f>
        <v>-0.7649842186178527</v>
      </c>
      <c r="D65">
        <f>D10+(5/0.017)*(D11*D50-D26*D51)</f>
        <v>1.3566469518503537</v>
      </c>
      <c r="E65">
        <f>E10+(5/0.017)*(E11*E50-E26*E51)</f>
        <v>0.7218713390009391</v>
      </c>
      <c r="F65">
        <f>F10+(5/0.017)*(F11*F50-F26*F51)</f>
        <v>-0.8228535075605099</v>
      </c>
    </row>
    <row r="66" spans="1:6" ht="12.75">
      <c r="A66" t="s">
        <v>70</v>
      </c>
      <c r="B66">
        <f>B11+(6/0.017)*(B12*B50-B27*B51)</f>
        <v>2.7102587100294717</v>
      </c>
      <c r="C66">
        <f>C11+(6/0.017)*(C12*C50-C27*C51)</f>
        <v>0.8694995417981265</v>
      </c>
      <c r="D66">
        <f>D11+(6/0.017)*(D12*D50-D27*D51)</f>
        <v>2.494608136566684</v>
      </c>
      <c r="E66">
        <f>E11+(6/0.017)*(E12*E50-E27*E51)</f>
        <v>1.5784691861900126</v>
      </c>
      <c r="F66">
        <f>F11+(6/0.017)*(F12*F50-F27*F51)</f>
        <v>13.266307117971591</v>
      </c>
    </row>
    <row r="67" spans="1:6" ht="12.75">
      <c r="A67" t="s">
        <v>71</v>
      </c>
      <c r="B67">
        <f>B12+(7/0.017)*(B13*B50-B28*B51)</f>
        <v>-0.168297851134108</v>
      </c>
      <c r="C67">
        <f>C12+(7/0.017)*(C13*C50-C28*C51)</f>
        <v>-0.6112961188343694</v>
      </c>
      <c r="D67">
        <f>D12+(7/0.017)*(D13*D50-D28*D51)</f>
        <v>-0.3829922359382752</v>
      </c>
      <c r="E67">
        <f>E12+(7/0.017)*(E13*E50-E28*E51)</f>
        <v>0.0936866894373891</v>
      </c>
      <c r="F67">
        <f>F12+(7/0.017)*(F13*F50-F28*F51)</f>
        <v>0.17146911693947514</v>
      </c>
    </row>
    <row r="68" spans="1:6" ht="12.75">
      <c r="A68" t="s">
        <v>72</v>
      </c>
      <c r="B68">
        <f>B13+(8/0.017)*(B14*B50-B29*B51)</f>
        <v>0.15884977362954572</v>
      </c>
      <c r="C68">
        <f>C13+(8/0.017)*(C14*C50-C29*C51)</f>
        <v>0.010740029771151224</v>
      </c>
      <c r="D68">
        <f>D13+(8/0.017)*(D14*D50-D29*D51)</f>
        <v>0.18983694883853933</v>
      </c>
      <c r="E68">
        <f>E13+(8/0.017)*(E14*E50-E29*E51)</f>
        <v>-0.04530363790320703</v>
      </c>
      <c r="F68">
        <f>F13+(8/0.017)*(F14*F50-F29*F51)</f>
        <v>-0.3907475640511368</v>
      </c>
    </row>
    <row r="69" spans="1:6" ht="12.75">
      <c r="A69" t="s">
        <v>73</v>
      </c>
      <c r="B69">
        <f>B14+(9/0.017)*(B15*B50-B30*B51)</f>
        <v>-0.012435402918665586</v>
      </c>
      <c r="C69">
        <f>C14+(9/0.017)*(C15*C50-C30*C51)</f>
        <v>-0.13020577922460175</v>
      </c>
      <c r="D69">
        <f>D14+(9/0.017)*(D15*D50-D30*D51)</f>
        <v>0.020673297683014263</v>
      </c>
      <c r="E69">
        <f>E14+(9/0.017)*(E15*E50-E30*E51)</f>
        <v>-0.153208062177341</v>
      </c>
      <c r="F69">
        <f>F14+(9/0.017)*(F15*F50-F30*F51)</f>
        <v>-0.09221803901625814</v>
      </c>
    </row>
    <row r="70" spans="1:6" ht="12.75">
      <c r="A70" t="s">
        <v>74</v>
      </c>
      <c r="B70">
        <f>B15+(10/0.017)*(B16*B50-B31*B51)</f>
        <v>-0.37710506092501606</v>
      </c>
      <c r="C70">
        <f>C15+(10/0.017)*(C16*C50-C31*C51)</f>
        <v>-0.1891303040596592</v>
      </c>
      <c r="D70">
        <f>D15+(10/0.017)*(D16*D50-D31*D51)</f>
        <v>-0.07972909030802887</v>
      </c>
      <c r="E70">
        <f>E15+(10/0.017)*(E16*E50-E31*E51)</f>
        <v>-0.21132653655843403</v>
      </c>
      <c r="F70">
        <f>F15+(10/0.017)*(F16*F50-F31*F51)</f>
        <v>-0.39135183685789154</v>
      </c>
    </row>
    <row r="71" spans="1:6" ht="12.75">
      <c r="A71" t="s">
        <v>75</v>
      </c>
      <c r="B71">
        <f>B16+(11/0.017)*(B17*B50-B32*B51)</f>
        <v>-0.05674400244589213</v>
      </c>
      <c r="C71">
        <f>C16+(11/0.017)*(C17*C50-C32*C51)</f>
        <v>-0.04366696621058816</v>
      </c>
      <c r="D71">
        <f>D16+(11/0.017)*(D17*D50-D32*D51)</f>
        <v>-0.015504024805171164</v>
      </c>
      <c r="E71">
        <f>E16+(11/0.017)*(E17*E50-E32*E51)</f>
        <v>-0.009603722660337</v>
      </c>
      <c r="F71">
        <f>F16+(11/0.017)*(F17*F50-F32*F51)</f>
        <v>0.03243274820143269</v>
      </c>
    </row>
    <row r="72" spans="1:6" ht="12.75">
      <c r="A72" t="s">
        <v>76</v>
      </c>
      <c r="B72">
        <f>B17+(12/0.017)*(B18*B50-B33*B51)</f>
        <v>-0.030974942622479698</v>
      </c>
      <c r="C72">
        <f>C17+(12/0.017)*(C18*C50-C33*C51)</f>
        <v>-0.019979480423059102</v>
      </c>
      <c r="D72">
        <f>D17+(12/0.017)*(D18*D50-D33*D51)</f>
        <v>-0.04172264349767283</v>
      </c>
      <c r="E72">
        <f>E17+(12/0.017)*(E18*E50-E33*E51)</f>
        <v>-0.02662533136787731</v>
      </c>
      <c r="F72">
        <f>F17+(12/0.017)*(F18*F50-F33*F51)</f>
        <v>-0.054955663137554615</v>
      </c>
    </row>
    <row r="73" spans="1:6" ht="12.75">
      <c r="A73" t="s">
        <v>77</v>
      </c>
      <c r="B73">
        <f>B18+(13/0.017)*(B19*B50-B34*B51)</f>
        <v>0.016694159196538667</v>
      </c>
      <c r="C73">
        <f>C18+(13/0.017)*(C19*C50-C34*C51)</f>
        <v>0.019984865647051667</v>
      </c>
      <c r="D73">
        <f>D18+(13/0.017)*(D19*D50-D34*D51)</f>
        <v>0.018453326562063853</v>
      </c>
      <c r="E73">
        <f>E18+(13/0.017)*(E19*E50-E34*E51)</f>
        <v>0.00802894311511879</v>
      </c>
      <c r="F73">
        <f>F18+(13/0.017)*(F19*F50-F34*F51)</f>
        <v>-0.02826854152601195</v>
      </c>
    </row>
    <row r="74" spans="1:6" ht="12.75">
      <c r="A74" t="s">
        <v>78</v>
      </c>
      <c r="B74">
        <f>B19+(14/0.017)*(B20*B50-B35*B51)</f>
        <v>-0.20448922742241316</v>
      </c>
      <c r="C74">
        <f>C19+(14/0.017)*(C20*C50-C35*C51)</f>
        <v>-0.19372038437851832</v>
      </c>
      <c r="D74">
        <f>D19+(14/0.017)*(D20*D50-D35*D51)</f>
        <v>-0.21296110686945094</v>
      </c>
      <c r="E74">
        <f>E19+(14/0.017)*(E20*E50-E35*E51)</f>
        <v>-0.1940518104999415</v>
      </c>
      <c r="F74">
        <f>F19+(14/0.017)*(F20*F50-F35*F51)</f>
        <v>-0.1534111848649938</v>
      </c>
    </row>
    <row r="75" spans="1:6" ht="12.75">
      <c r="A75" t="s">
        <v>79</v>
      </c>
      <c r="B75" s="53">
        <f>B20</f>
        <v>-0.007539125</v>
      </c>
      <c r="C75" s="53">
        <f>C20</f>
        <v>0.004423882</v>
      </c>
      <c r="D75" s="53">
        <f>D20</f>
        <v>-0.008764501</v>
      </c>
      <c r="E75" s="53">
        <f>E20</f>
        <v>-0.01322212</v>
      </c>
      <c r="F75" s="53">
        <f>F20</f>
        <v>-0.005596919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141.21261598686502</v>
      </c>
      <c r="C82">
        <f>C22+(2/0.017)*(C8*C51+C23*C50)</f>
        <v>95.56670219107838</v>
      </c>
      <c r="D82">
        <f>D22+(2/0.017)*(D8*D51+D23*D50)</f>
        <v>33.49704116775046</v>
      </c>
      <c r="E82">
        <f>E22+(2/0.017)*(E8*E51+E23*E50)</f>
        <v>-81.92261049822959</v>
      </c>
      <c r="F82">
        <f>F22+(2/0.017)*(F8*F51+F23*F50)</f>
        <v>-239.93495158746435</v>
      </c>
    </row>
    <row r="83" spans="1:6" ht="12.75">
      <c r="A83" t="s">
        <v>82</v>
      </c>
      <c r="B83">
        <f>B23+(3/0.017)*(B9*B51+B24*B50)</f>
        <v>1.2554109022622457</v>
      </c>
      <c r="C83">
        <f>C23+(3/0.017)*(C9*C51+C24*C50)</f>
        <v>0.6192001761871327</v>
      </c>
      <c r="D83">
        <f>D23+(3/0.017)*(D9*D51+D24*D50)</f>
        <v>-1.3979186618752986</v>
      </c>
      <c r="E83">
        <f>E23+(3/0.017)*(E9*E51+E24*E50)</f>
        <v>-1.464349784560979</v>
      </c>
      <c r="F83">
        <f>F23+(3/0.017)*(F9*F51+F24*F50)</f>
        <v>5.668706243193307</v>
      </c>
    </row>
    <row r="84" spans="1:6" ht="12.75">
      <c r="A84" t="s">
        <v>83</v>
      </c>
      <c r="B84">
        <f>B24+(4/0.017)*(B10*B51+B25*B50)</f>
        <v>-0.6321955754255233</v>
      </c>
      <c r="C84">
        <f>C24+(4/0.017)*(C10*C51+C25*C50)</f>
        <v>0.6364667623948291</v>
      </c>
      <c r="D84">
        <f>D24+(4/0.017)*(D10*D51+D25*D50)</f>
        <v>-5.20764152671489</v>
      </c>
      <c r="E84">
        <f>E24+(4/0.017)*(E10*E51+E25*E50)</f>
        <v>-2.39954208407184</v>
      </c>
      <c r="F84">
        <f>F24+(4/0.017)*(F10*F51+F25*F50)</f>
        <v>-2.0278523467642007</v>
      </c>
    </row>
    <row r="85" spans="1:6" ht="12.75">
      <c r="A85" t="s">
        <v>84</v>
      </c>
      <c r="B85">
        <f>B25+(5/0.017)*(B11*B51+B26*B50)</f>
        <v>0.5612896681684864</v>
      </c>
      <c r="C85">
        <f>C25+(5/0.017)*(C11*C51+C26*C50)</f>
        <v>0.44236880339517626</v>
      </c>
      <c r="D85">
        <f>D25+(5/0.017)*(D11*D51+D26*D50)</f>
        <v>-1.0882050961635574</v>
      </c>
      <c r="E85">
        <f>E25+(5/0.017)*(E11*E51+E26*E50)</f>
        <v>0.10403338206496814</v>
      </c>
      <c r="F85">
        <f>F25+(5/0.017)*(F11*F51+F26*F50)</f>
        <v>-0.7860481577227071</v>
      </c>
    </row>
    <row r="86" spans="1:6" ht="12.75">
      <c r="A86" t="s">
        <v>85</v>
      </c>
      <c r="B86">
        <f>B26+(6/0.017)*(B12*B51+B27*B50)</f>
        <v>1.0333080155063137</v>
      </c>
      <c r="C86">
        <f>C26+(6/0.017)*(C12*C51+C27*C50)</f>
        <v>0.36259814310546185</v>
      </c>
      <c r="D86">
        <f>D26+(6/0.017)*(D12*D51+D27*D50)</f>
        <v>1.0989039296950716</v>
      </c>
      <c r="E86">
        <f>E26+(6/0.017)*(E12*E51+E27*E50)</f>
        <v>-0.11432377459945156</v>
      </c>
      <c r="F86">
        <f>F26+(6/0.017)*(F12*F51+F27*F50)</f>
        <v>-0.3460364623071098</v>
      </c>
    </row>
    <row r="87" spans="1:6" ht="12.75">
      <c r="A87" t="s">
        <v>86</v>
      </c>
      <c r="B87">
        <f>B27+(7/0.017)*(B13*B51+B28*B50)</f>
        <v>-0.18606195348203008</v>
      </c>
      <c r="C87">
        <f>C27+(7/0.017)*(C13*C51+C28*C50)</f>
        <v>-0.09510218202819443</v>
      </c>
      <c r="D87">
        <f>D27+(7/0.017)*(D13*D51+D28*D50)</f>
        <v>-0.282336943769254</v>
      </c>
      <c r="E87">
        <f>E27+(7/0.017)*(E13*E51+E28*E50)</f>
        <v>-0.645762895272849</v>
      </c>
      <c r="F87">
        <f>F27+(7/0.017)*(F13*F51+F28*F50)</f>
        <v>-0.36608318909043575</v>
      </c>
    </row>
    <row r="88" spans="1:6" ht="12.75">
      <c r="A88" t="s">
        <v>87</v>
      </c>
      <c r="B88">
        <f>B28+(8/0.017)*(B14*B51+B29*B50)</f>
        <v>-0.3183593106924946</v>
      </c>
      <c r="C88">
        <f>C28+(8/0.017)*(C14*C51+C29*C50)</f>
        <v>0.13338398628820541</v>
      </c>
      <c r="D88">
        <f>D28+(8/0.017)*(D14*D51+D29*D50)</f>
        <v>-0.5127314537981916</v>
      </c>
      <c r="E88">
        <f>E28+(8/0.017)*(E14*E51+E29*E50)</f>
        <v>-0.002973590811301853</v>
      </c>
      <c r="F88">
        <f>F28+(8/0.017)*(F14*F51+F29*F50)</f>
        <v>-0.32859039638456045</v>
      </c>
    </row>
    <row r="89" spans="1:6" ht="12.75">
      <c r="A89" t="s">
        <v>88</v>
      </c>
      <c r="B89">
        <f>B29+(9/0.017)*(B15*B51+B30*B50)</f>
        <v>-0.009376015575474028</v>
      </c>
      <c r="C89">
        <f>C29+(9/0.017)*(C15*C51+C30*C50)</f>
        <v>0.0004732664131003768</v>
      </c>
      <c r="D89">
        <f>D29+(9/0.017)*(D15*D51+D30*D50)</f>
        <v>-0.12896448758366208</v>
      </c>
      <c r="E89">
        <f>E29+(9/0.017)*(E15*E51+E30*E50)</f>
        <v>0.08210168295112777</v>
      </c>
      <c r="F89">
        <f>F29+(9/0.017)*(F15*F51+F30*F50)</f>
        <v>-0.15828333927808205</v>
      </c>
    </row>
    <row r="90" spans="1:6" ht="12.75">
      <c r="A90" t="s">
        <v>89</v>
      </c>
      <c r="B90">
        <f>B30+(10/0.017)*(B16*B51+B31*B50)</f>
        <v>0.12789156945141666</v>
      </c>
      <c r="C90">
        <f>C30+(10/0.017)*(C16*C51+C31*C50)</f>
        <v>0.007441229622301991</v>
      </c>
      <c r="D90">
        <f>D30+(10/0.017)*(D16*D51+D31*D50)</f>
        <v>0.054060060070210365</v>
      </c>
      <c r="E90">
        <f>E30+(10/0.017)*(E16*E51+E31*E50)</f>
        <v>0.1588179661529386</v>
      </c>
      <c r="F90">
        <f>F30+(10/0.017)*(F16*F51+F31*F50)</f>
        <v>0.2878751054995276</v>
      </c>
    </row>
    <row r="91" spans="1:6" ht="12.75">
      <c r="A91" t="s">
        <v>90</v>
      </c>
      <c r="B91">
        <f>B31+(11/0.017)*(B17*B51+B32*B50)</f>
        <v>0.0010085100305077376</v>
      </c>
      <c r="C91">
        <f>C31+(11/0.017)*(C17*C51+C32*C50)</f>
        <v>0.006582013641567408</v>
      </c>
      <c r="D91">
        <f>D31+(11/0.017)*(D17*D51+D32*D50)</f>
        <v>-0.06382172885103758</v>
      </c>
      <c r="E91">
        <f>E31+(11/0.017)*(E17*E51+E32*E50)</f>
        <v>-0.02338883098685581</v>
      </c>
      <c r="F91">
        <f>F31+(11/0.017)*(F17*F51+F32*F50)</f>
        <v>0.0039001744972373452</v>
      </c>
    </row>
    <row r="92" spans="1:6" ht="12.75">
      <c r="A92" t="s">
        <v>91</v>
      </c>
      <c r="B92">
        <f>B32+(12/0.017)*(B18*B51+B33*B50)</f>
        <v>-0.01527481042078617</v>
      </c>
      <c r="C92">
        <f>C32+(12/0.017)*(C18*C51+C33*C50)</f>
        <v>-0.00732769908851204</v>
      </c>
      <c r="D92">
        <f>D32+(12/0.017)*(D18*D51+D33*D50)</f>
        <v>-0.011204888413978322</v>
      </c>
      <c r="E92">
        <f>E32+(12/0.017)*(E18*E51+E33*E50)</f>
        <v>0.007242176811050295</v>
      </c>
      <c r="F92">
        <f>F32+(12/0.017)*(F18*F51+F33*F50)</f>
        <v>-0.039195394195184446</v>
      </c>
    </row>
    <row r="93" spans="1:6" ht="12.75">
      <c r="A93" t="s">
        <v>92</v>
      </c>
      <c r="B93">
        <f>B33+(13/0.017)*(B19*B51+B34*B50)</f>
        <v>0.11621314334403529</v>
      </c>
      <c r="C93">
        <f>C33+(13/0.017)*(C19*C51+C34*C50)</f>
        <v>0.11846513139478274</v>
      </c>
      <c r="D93">
        <f>D33+(13/0.017)*(D19*D51+D34*D50)</f>
        <v>0.11223225796569626</v>
      </c>
      <c r="E93">
        <f>E33+(13/0.017)*(E19*E51+E34*E50)</f>
        <v>0.08465627216239749</v>
      </c>
      <c r="F93">
        <f>F33+(13/0.017)*(F19*F51+F34*F50)</f>
        <v>0.08409010141594599</v>
      </c>
    </row>
    <row r="94" spans="1:6" ht="12.75">
      <c r="A94" t="s">
        <v>93</v>
      </c>
      <c r="B94">
        <f>B34+(14/0.017)*(B20*B51+B35*B50)</f>
        <v>-0.02119506186060528</v>
      </c>
      <c r="C94">
        <f>C34+(14/0.017)*(C20*C51+C35*C50)</f>
        <v>-0.026824282241407923</v>
      </c>
      <c r="D94">
        <f>D34+(14/0.017)*(D20*D51+D35*D50)</f>
        <v>-0.0056044961461619745</v>
      </c>
      <c r="E94">
        <f>E34+(14/0.017)*(E20*E51+E35*E50)</f>
        <v>0.02259967132982783</v>
      </c>
      <c r="F94">
        <f>F34+(14/0.017)*(F20*F51+F35*F50)</f>
        <v>-0.010148225971337833</v>
      </c>
    </row>
    <row r="95" spans="1:6" ht="12.75">
      <c r="A95" t="s">
        <v>94</v>
      </c>
      <c r="B95" s="53">
        <f>B35</f>
        <v>0.003946814</v>
      </c>
      <c r="C95" s="53">
        <f>C35</f>
        <v>-0.004861534</v>
      </c>
      <c r="D95" s="53">
        <f>D35</f>
        <v>-0.004005085</v>
      </c>
      <c r="E95" s="53">
        <f>E35</f>
        <v>0.003615616</v>
      </c>
      <c r="F95" s="53">
        <f>F35</f>
        <v>0.003739594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0.2069812367016717</v>
      </c>
      <c r="C103">
        <f>C63*10000/C62</f>
        <v>-0.7967482204592815</v>
      </c>
      <c r="D103">
        <f>D63*10000/D62</f>
        <v>-4.802487829629056</v>
      </c>
      <c r="E103">
        <f>E63*10000/E62</f>
        <v>-0.7472322295396192</v>
      </c>
      <c r="F103">
        <f>F63*10000/F62</f>
        <v>-2.8420162256450654</v>
      </c>
      <c r="G103">
        <f>AVERAGE(C103:E103)</f>
        <v>-2.1154894265426525</v>
      </c>
      <c r="H103">
        <f>STDEV(C103:E103)</f>
        <v>2.3271405784741175</v>
      </c>
      <c r="I103">
        <f>(B103*B4+C103*C4+D103*D4+E103*E4+F103*F4)/SUM(B4:F4)</f>
        <v>-1.876015061935719</v>
      </c>
      <c r="K103">
        <f>(LN(H103)+LN(H123))/2-LN(K114*K115^3)</f>
        <v>-3.3716862724567735</v>
      </c>
    </row>
    <row r="104" spans="1:11" ht="12.75">
      <c r="A104" t="s">
        <v>68</v>
      </c>
      <c r="B104">
        <f>B64*10000/B62</f>
        <v>-0.2604209104299082</v>
      </c>
      <c r="C104">
        <f>C64*10000/C62</f>
        <v>-0.35886307619873936</v>
      </c>
      <c r="D104">
        <f>D64*10000/D62</f>
        <v>-0.7863821629539962</v>
      </c>
      <c r="E104">
        <f>E64*10000/E62</f>
        <v>-0.5054268515740219</v>
      </c>
      <c r="F104">
        <f>F64*10000/F62</f>
        <v>-1.9741023092475931</v>
      </c>
      <c r="G104">
        <f>AVERAGE(C104:E104)</f>
        <v>-0.5502240302422524</v>
      </c>
      <c r="H104">
        <f>STDEV(C104:E104)</f>
        <v>0.21725154268149008</v>
      </c>
      <c r="I104">
        <f>(B104*B4+C104*C4+D104*D4+E104*E4+F104*F4)/SUM(B4:F4)</f>
        <v>-0.6980493792518858</v>
      </c>
      <c r="K104">
        <f>(LN(H104)+LN(H124))/2-LN(K114*K115^4)</f>
        <v>-3.51431895352364</v>
      </c>
    </row>
    <row r="105" spans="1:11" ht="12.75">
      <c r="A105" t="s">
        <v>69</v>
      </c>
      <c r="B105">
        <f>B65*10000/B62</f>
        <v>-0.0008786823514319104</v>
      </c>
      <c r="C105">
        <f>C65*10000/C62</f>
        <v>-0.7649822969786095</v>
      </c>
      <c r="D105">
        <f>D65*10000/D62</f>
        <v>1.3566421594810874</v>
      </c>
      <c r="E105">
        <f>E65*10000/E62</f>
        <v>0.7218711659332978</v>
      </c>
      <c r="F105">
        <f>F65*10000/F62</f>
        <v>-0.8228609799499799</v>
      </c>
      <c r="G105">
        <f>AVERAGE(C105:E105)</f>
        <v>0.4378436761452586</v>
      </c>
      <c r="H105">
        <f>STDEV(C105:E105)</f>
        <v>1.0889565164773325</v>
      </c>
      <c r="I105">
        <f>(B105*B4+C105*C4+D105*D4+E105*E4+F105*F4)/SUM(B4:F4)</f>
        <v>0.206165105312337</v>
      </c>
      <c r="K105">
        <f>(LN(H105)+LN(H125))/2-LN(K114*K115^5)</f>
        <v>-2.7623903555042464</v>
      </c>
    </row>
    <row r="106" spans="1:11" ht="12.75">
      <c r="A106" t="s">
        <v>70</v>
      </c>
      <c r="B106">
        <f>B66*10000/B62</f>
        <v>2.7102607672954124</v>
      </c>
      <c r="C106">
        <f>C66*10000/C62</f>
        <v>0.8694973576165436</v>
      </c>
      <c r="D106">
        <f>D66*10000/D62</f>
        <v>2.494599324337866</v>
      </c>
      <c r="E106">
        <f>E66*10000/E62</f>
        <v>1.5784688077542386</v>
      </c>
      <c r="F106">
        <f>F66*10000/F62</f>
        <v>13.266427590221758</v>
      </c>
      <c r="G106">
        <f>AVERAGE(C106:E106)</f>
        <v>1.6475218299028827</v>
      </c>
      <c r="H106">
        <f>STDEV(C106:E106)</f>
        <v>0.8147486363666238</v>
      </c>
      <c r="I106">
        <f>(B106*B4+C106*C4+D106*D4+E106*E4+F106*F4)/SUM(B4:F4)</f>
        <v>3.3501655287202734</v>
      </c>
      <c r="K106">
        <f>(LN(H106)+LN(H126))/2-LN(K114*K115^6)</f>
        <v>-2.453202466742327</v>
      </c>
    </row>
    <row r="107" spans="1:11" ht="12.75">
      <c r="A107" t="s">
        <v>71</v>
      </c>
      <c r="B107">
        <f>B67*10000/B62</f>
        <v>-0.16829797888332831</v>
      </c>
      <c r="C107">
        <f>C67*10000/C62</f>
        <v>-0.611294583259409</v>
      </c>
      <c r="D107">
        <f>D67*10000/D62</f>
        <v>-0.38299088301427514</v>
      </c>
      <c r="E107">
        <f>E67*10000/E62</f>
        <v>0.09368666697613667</v>
      </c>
      <c r="F107">
        <f>F67*10000/F62</f>
        <v>0.17147067406235553</v>
      </c>
      <c r="G107">
        <f>AVERAGE(C107:E107)</f>
        <v>-0.30019959976584915</v>
      </c>
      <c r="H107">
        <f>STDEV(C107:E107)</f>
        <v>0.3597088242347678</v>
      </c>
      <c r="I107">
        <f>(B107*B4+C107*C4+D107*D4+E107*E4+F107*F4)/SUM(B4:F4)</f>
        <v>-0.21827039808452833</v>
      </c>
      <c r="K107">
        <f>(LN(H107)+LN(H127))/2-LN(K114*K115^7)</f>
        <v>-2.661031800852857</v>
      </c>
    </row>
    <row r="108" spans="1:9" ht="12.75">
      <c r="A108" t="s">
        <v>72</v>
      </c>
      <c r="B108">
        <f>B68*10000/B62</f>
        <v>0.15884989420704917</v>
      </c>
      <c r="C108">
        <f>C68*10000/C62</f>
        <v>0.010740002792212077</v>
      </c>
      <c r="D108">
        <f>D68*10000/D62</f>
        <v>0.18983627823757127</v>
      </c>
      <c r="E108">
        <f>E68*10000/E62</f>
        <v>-0.045303627041723374</v>
      </c>
      <c r="F108">
        <f>F68*10000/F62</f>
        <v>-0.39075111245672317</v>
      </c>
      <c r="G108">
        <f>AVERAGE(C108:E108)</f>
        <v>0.051757551329353314</v>
      </c>
      <c r="H108">
        <f>STDEV(C108:E108)</f>
        <v>0.1228190670445207</v>
      </c>
      <c r="I108">
        <f>(B108*B4+C108*C4+D108*D4+E108*E4+F108*F4)/SUM(B4:F4)</f>
        <v>0.008283395807718046</v>
      </c>
    </row>
    <row r="109" spans="1:9" ht="12.75">
      <c r="A109" t="s">
        <v>73</v>
      </c>
      <c r="B109">
        <f>B69*10000/B62</f>
        <v>-0.012435412357960363</v>
      </c>
      <c r="C109">
        <f>C69*10000/C62</f>
        <v>-0.13020545214787393</v>
      </c>
      <c r="D109">
        <f>D69*10000/D62</f>
        <v>0.020673224654378246</v>
      </c>
      <c r="E109">
        <f>E69*10000/E62</f>
        <v>-0.15320802544592294</v>
      </c>
      <c r="F109">
        <f>F69*10000/F62</f>
        <v>-0.09221887645463246</v>
      </c>
      <c r="G109">
        <f>AVERAGE(C109:E109)</f>
        <v>-0.08758008431313953</v>
      </c>
      <c r="H109">
        <f>STDEV(C109:E109)</f>
        <v>0.0944529712152862</v>
      </c>
      <c r="I109">
        <f>(B109*B4+C109*C4+D109*D4+E109*E4+F109*F4)/SUM(B4:F4)</f>
        <v>-0.07731506595207056</v>
      </c>
    </row>
    <row r="110" spans="1:11" ht="12.75">
      <c r="A110" t="s">
        <v>74</v>
      </c>
      <c r="B110">
        <f>B70*10000/B62</f>
        <v>-0.377105347172744</v>
      </c>
      <c r="C110">
        <f>C70*10000/C62</f>
        <v>-0.1891298289646108</v>
      </c>
      <c r="D110">
        <f>D70*10000/D62</f>
        <v>-0.07972880866419994</v>
      </c>
      <c r="E110">
        <f>E70*10000/E62</f>
        <v>-0.2113264858931932</v>
      </c>
      <c r="F110">
        <f>F70*10000/F62</f>
        <v>-0.39135539075092096</v>
      </c>
      <c r="G110">
        <f>AVERAGE(C110:E110)</f>
        <v>-0.16006170784066798</v>
      </c>
      <c r="H110">
        <f>STDEV(C110:E110)</f>
        <v>0.0704500100232337</v>
      </c>
      <c r="I110">
        <f>(B110*B4+C110*C4+D110*D4+E110*E4+F110*F4)/SUM(B4:F4)</f>
        <v>-0.22232220662382385</v>
      </c>
      <c r="K110">
        <f>EXP(AVERAGE(K103:K107))</f>
        <v>0.05220766426788763</v>
      </c>
    </row>
    <row r="111" spans="1:9" ht="12.75">
      <c r="A111" t="s">
        <v>75</v>
      </c>
      <c r="B111">
        <f>B71*10000/B62</f>
        <v>-0.05674404551834981</v>
      </c>
      <c r="C111">
        <f>C71*10000/C62</f>
        <v>-0.04366685651923262</v>
      </c>
      <c r="D111">
        <f>D71*10000/D62</f>
        <v>-0.015503970037044587</v>
      </c>
      <c r="E111">
        <f>E71*10000/E62</f>
        <v>-0.009603720357857958</v>
      </c>
      <c r="F111">
        <f>F71*10000/F62</f>
        <v>0.0324330427254566</v>
      </c>
      <c r="G111">
        <f>AVERAGE(C111:E111)</f>
        <v>-0.02292484897137839</v>
      </c>
      <c r="H111">
        <f>STDEV(C111:E111)</f>
        <v>0.018203746713399884</v>
      </c>
      <c r="I111">
        <f>(B111*B4+C111*C4+D111*D4+E111*E4+F111*F4)/SUM(B4:F4)</f>
        <v>-0.020445309366817852</v>
      </c>
    </row>
    <row r="112" spans="1:9" ht="12.75">
      <c r="A112" t="s">
        <v>76</v>
      </c>
      <c r="B112">
        <f>B72*10000/B62</f>
        <v>-0.030974966134513525</v>
      </c>
      <c r="C112">
        <f>C72*10000/C62</f>
        <v>-0.01997943023463337</v>
      </c>
      <c r="D112">
        <f>D72*10000/D62</f>
        <v>-0.041722496112006915</v>
      </c>
      <c r="E112">
        <f>E72*10000/E62</f>
        <v>-0.02662532498449145</v>
      </c>
      <c r="F112">
        <f>F72*10000/F62</f>
        <v>-0.0549561621937229</v>
      </c>
      <c r="G112">
        <f>AVERAGE(C112:E112)</f>
        <v>-0.029442417110377248</v>
      </c>
      <c r="H112">
        <f>STDEV(C112:E112)</f>
        <v>0.011141913411584527</v>
      </c>
      <c r="I112">
        <f>(B112*B4+C112*C4+D112*D4+E112*E4+F112*F4)/SUM(B4:F4)</f>
        <v>-0.03306488671825668</v>
      </c>
    </row>
    <row r="113" spans="1:9" ht="12.75">
      <c r="A113" t="s">
        <v>77</v>
      </c>
      <c r="B113">
        <f>B73*10000/B62</f>
        <v>0.01669417186851164</v>
      </c>
      <c r="C113">
        <f>C73*10000/C62</f>
        <v>0.01998481544509826</v>
      </c>
      <c r="D113">
        <f>D73*10000/D62</f>
        <v>0.018453261375498582</v>
      </c>
      <c r="E113">
        <f>E73*10000/E62</f>
        <v>0.008028941190190937</v>
      </c>
      <c r="F113">
        <f>F73*10000/F62</f>
        <v>-0.028268798234587764</v>
      </c>
      <c r="G113">
        <f>AVERAGE(C113:E113)</f>
        <v>0.015489006003595927</v>
      </c>
      <c r="H113">
        <f>STDEV(C113:E113)</f>
        <v>0.006505831209936145</v>
      </c>
      <c r="I113">
        <f>(B113*B4+C113*C4+D113*D4+E113*E4+F113*F4)/SUM(B4:F4)</f>
        <v>0.009831412768342587</v>
      </c>
    </row>
    <row r="114" spans="1:11" ht="12.75">
      <c r="A114" t="s">
        <v>78</v>
      </c>
      <c r="B114">
        <f>B74*10000/B62</f>
        <v>-0.2044893826432861</v>
      </c>
      <c r="C114">
        <f>C74*10000/C62</f>
        <v>-0.19371989775319484</v>
      </c>
      <c r="D114">
        <f>D74*10000/D62</f>
        <v>-0.21296035458215756</v>
      </c>
      <c r="E114">
        <f>E74*10000/E62</f>
        <v>-0.19405176397629204</v>
      </c>
      <c r="F114">
        <f>F74*10000/F62</f>
        <v>-0.15341257800254723</v>
      </c>
      <c r="G114">
        <f>AVERAGE(C114:E114)</f>
        <v>-0.20024400543721485</v>
      </c>
      <c r="H114">
        <f>STDEV(C114:E114)</f>
        <v>0.011013931427040784</v>
      </c>
      <c r="I114">
        <f>(B114*B4+C114*C4+D114*D4+E114*E4+F114*F4)/SUM(B4:F4)</f>
        <v>-0.1946161755379232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-0.007539130722695412</v>
      </c>
      <c r="C115">
        <f>C75*10000/C62</f>
        <v>0.004423870887214858</v>
      </c>
      <c r="D115">
        <f>D75*10000/D62</f>
        <v>-0.008764470039310359</v>
      </c>
      <c r="E115">
        <f>E75*10000/E62</f>
        <v>-0.01322211683001527</v>
      </c>
      <c r="F115">
        <f>F75*10000/F62</f>
        <v>-0.005596969826007564</v>
      </c>
      <c r="G115">
        <f>AVERAGE(C115:E115)</f>
        <v>-0.00585423866070359</v>
      </c>
      <c r="H115">
        <f>STDEV(C115:E115)</f>
        <v>0.009175908981508574</v>
      </c>
      <c r="I115">
        <f>(B115*B4+C115*C4+D115*D4+E115*E4+F115*F4)/SUM(B4:F4)</f>
        <v>-0.006062809812624132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141.2127231765972</v>
      </c>
      <c r="C122">
        <f>C82*10000/C62</f>
        <v>95.56646212766162</v>
      </c>
      <c r="D122">
        <f>D82*10000/D62</f>
        <v>33.49692283910911</v>
      </c>
      <c r="E122">
        <f>E82*10000/E62</f>
        <v>-81.92259085739859</v>
      </c>
      <c r="F122">
        <f>F82*10000/F62</f>
        <v>-239.93713045331253</v>
      </c>
      <c r="G122">
        <f>AVERAGE(C122:E122)</f>
        <v>15.713598036457384</v>
      </c>
      <c r="H122">
        <f>STDEV(C122:E122)</f>
        <v>90.07094960730032</v>
      </c>
      <c r="I122">
        <f>(B122*B4+C122*C4+D122*D4+E122*E4+F122*F4)/SUM(B4:F4)</f>
        <v>-0.17923871692748417</v>
      </c>
    </row>
    <row r="123" spans="1:9" ht="12.75">
      <c r="A123" t="s">
        <v>82</v>
      </c>
      <c r="B123">
        <f>B83*10000/B62</f>
        <v>1.255411855202303</v>
      </c>
      <c r="C123">
        <f>C83*10000/C62</f>
        <v>0.6191986207571918</v>
      </c>
      <c r="D123">
        <f>D83*10000/D62</f>
        <v>-1.3979137237132935</v>
      </c>
      <c r="E123">
        <f>E83*10000/E62</f>
        <v>-1.4643494334851717</v>
      </c>
      <c r="F123">
        <f>F83*10000/F62</f>
        <v>5.668757721105779</v>
      </c>
      <c r="G123">
        <f>AVERAGE(C123:E123)</f>
        <v>-0.7476881788137577</v>
      </c>
      <c r="H123">
        <f>STDEV(C123:E123)</f>
        <v>1.184224669568325</v>
      </c>
      <c r="I123">
        <f>(B123*B4+C123*C4+D123*D4+E123*E4+F123*F4)/SUM(B4:F4)</f>
        <v>0.3978264227276852</v>
      </c>
    </row>
    <row r="124" spans="1:9" ht="12.75">
      <c r="A124" t="s">
        <v>83</v>
      </c>
      <c r="B124">
        <f>B84*10000/B62</f>
        <v>-0.6321960553038538</v>
      </c>
      <c r="C124">
        <f>C84*10000/C62</f>
        <v>0.6364651635912488</v>
      </c>
      <c r="D124">
        <f>D84*10000/D62</f>
        <v>-5.207623130667806</v>
      </c>
      <c r="E124">
        <f>E84*10000/E62</f>
        <v>-2.3995415087849903</v>
      </c>
      <c r="F124">
        <f>F84*10000/F62</f>
        <v>-2.027870761831261</v>
      </c>
      <c r="G124">
        <f>AVERAGE(C124:E124)</f>
        <v>-2.3235664919538492</v>
      </c>
      <c r="H124">
        <f>STDEV(C124:E124)</f>
        <v>2.9227848278928774</v>
      </c>
      <c r="I124">
        <f>(B124*B4+C124*C4+D124*D4+E124*E4+F124*F4)/SUM(B4:F4)</f>
        <v>-2.039024559190421</v>
      </c>
    </row>
    <row r="125" spans="1:9" ht="12.75">
      <c r="A125" t="s">
        <v>84</v>
      </c>
      <c r="B125">
        <f>B85*10000/B62</f>
        <v>0.5612900942245351</v>
      </c>
      <c r="C125">
        <f>C85*10000/C62</f>
        <v>0.4423676921653863</v>
      </c>
      <c r="D125">
        <f>D85*10000/D62</f>
        <v>-1.0882012520678985</v>
      </c>
      <c r="E125">
        <f>E85*10000/E62</f>
        <v>0.10403335712311067</v>
      </c>
      <c r="F125">
        <f>F85*10000/F62</f>
        <v>-0.786055295880256</v>
      </c>
      <c r="G125">
        <f>AVERAGE(C125:E125)</f>
        <v>-0.18060006759313385</v>
      </c>
      <c r="H125">
        <f>STDEV(C125:E125)</f>
        <v>0.8040040193382876</v>
      </c>
      <c r="I125">
        <f>(B125*B4+C125*C4+D125*D4+E125*E4+F125*F4)/SUM(B4:F4)</f>
        <v>-0.15385010181726835</v>
      </c>
    </row>
    <row r="126" spans="1:9" ht="12.75">
      <c r="A126" t="s">
        <v>85</v>
      </c>
      <c r="B126">
        <f>B86*10000/B62</f>
        <v>1.0333087998555637</v>
      </c>
      <c r="C126">
        <f>C86*10000/C62</f>
        <v>0.3625972322594544</v>
      </c>
      <c r="D126">
        <f>D86*10000/D62</f>
        <v>1.0989000478056734</v>
      </c>
      <c r="E126">
        <f>E86*10000/E62</f>
        <v>-0.11432374719048691</v>
      </c>
      <c r="F126">
        <f>F86*10000/F62</f>
        <v>-0.3460396046880967</v>
      </c>
      <c r="G126">
        <f>AVERAGE(C126:E126)</f>
        <v>0.44905784429154694</v>
      </c>
      <c r="H126">
        <f>STDEV(C126:E126)</f>
        <v>0.6112156511910869</v>
      </c>
      <c r="I126">
        <f>(B126*B4+C126*C4+D126*D4+E126*E4+F126*F4)/SUM(B4:F4)</f>
        <v>0.42770937305595835</v>
      </c>
    </row>
    <row r="127" spans="1:9" ht="12.75">
      <c r="A127" t="s">
        <v>86</v>
      </c>
      <c r="B127">
        <f>B87*10000/B62</f>
        <v>-0.18606209471538113</v>
      </c>
      <c r="C127">
        <f>C87*10000/C62</f>
        <v>-0.09510194313165166</v>
      </c>
      <c r="D127">
        <f>D87*10000/D62</f>
        <v>-0.2823359464111055</v>
      </c>
      <c r="E127">
        <f>E87*10000/E62</f>
        <v>-0.6457627404521004</v>
      </c>
      <c r="F127">
        <f>F87*10000/F62</f>
        <v>-0.3660865135171315</v>
      </c>
      <c r="G127">
        <f>AVERAGE(C127:E127)</f>
        <v>-0.3410668766649525</v>
      </c>
      <c r="H127">
        <f>STDEV(C127:E127)</f>
        <v>0.27998896416244656</v>
      </c>
      <c r="I127">
        <f>(B127*B4+C127*C4+D127*D4+E127*E4+F127*F4)/SUM(B4:F4)</f>
        <v>-0.321920109111466</v>
      </c>
    </row>
    <row r="128" spans="1:9" ht="12.75">
      <c r="A128" t="s">
        <v>87</v>
      </c>
      <c r="B128">
        <f>B88*10000/B62</f>
        <v>-0.3183595523483057</v>
      </c>
      <c r="C128">
        <f>C88*10000/C62</f>
        <v>0.13338365122782608</v>
      </c>
      <c r="D128">
        <f>D88*10000/D62</f>
        <v>-0.5127296425690744</v>
      </c>
      <c r="E128">
        <f>E88*10000/E62</f>
        <v>-0.0029735900983876252</v>
      </c>
      <c r="F128">
        <f>F88*10000/F62</f>
        <v>-0.32859338033661906</v>
      </c>
      <c r="G128">
        <f>AVERAGE(C128:E128)</f>
        <v>-0.12743986047987862</v>
      </c>
      <c r="H128">
        <f>STDEV(C128:E128)</f>
        <v>0.34056495188477454</v>
      </c>
      <c r="I128">
        <f>(B128*B4+C128*C4+D128*D4+E128*E4+F128*F4)/SUM(B4:F4)</f>
        <v>-0.18189232053682122</v>
      </c>
    </row>
    <row r="129" spans="1:9" ht="12.75">
      <c r="A129" t="s">
        <v>88</v>
      </c>
      <c r="B129">
        <f>B89*10000/B62</f>
        <v>-0.009376022692491099</v>
      </c>
      <c r="C129">
        <f>C89*10000/C62</f>
        <v>0.0004732652242558362</v>
      </c>
      <c r="D129">
        <f>D89*10000/D62</f>
        <v>-0.1289640320152875</v>
      </c>
      <c r="E129">
        <f>E89*10000/E62</f>
        <v>0.08210166326736441</v>
      </c>
      <c r="F129">
        <f>F89*10000/F62</f>
        <v>-0.15828477666000582</v>
      </c>
      <c r="G129">
        <f>AVERAGE(C129:E129)</f>
        <v>-0.015463034507889084</v>
      </c>
      <c r="H129">
        <f>STDEV(C129:E129)</f>
        <v>0.10643146230392536</v>
      </c>
      <c r="I129">
        <f>(B129*B4+C129*C4+D129*D4+E129*E4+F129*F4)/SUM(B4:F4)</f>
        <v>-0.03362480656193753</v>
      </c>
    </row>
    <row r="130" spans="1:9" ht="12.75">
      <c r="A130" t="s">
        <v>89</v>
      </c>
      <c r="B130">
        <f>B90*10000/B62</f>
        <v>0.12789166652959189</v>
      </c>
      <c r="C130">
        <f>C90*10000/C62</f>
        <v>0.007441210929944015</v>
      </c>
      <c r="D130">
        <f>D90*10000/D62</f>
        <v>0.05405986910249392</v>
      </c>
      <c r="E130">
        <f>E90*10000/E62</f>
        <v>0.15881792807655393</v>
      </c>
      <c r="F130">
        <f>F90*10000/F62</f>
        <v>0.28787771971322085</v>
      </c>
      <c r="G130">
        <f>AVERAGE(C130:E130)</f>
        <v>0.07343966936966395</v>
      </c>
      <c r="H130">
        <f>STDEV(C130:E130)</f>
        <v>0.07752683482071056</v>
      </c>
      <c r="I130">
        <f>(B130*B4+C130*C4+D130*D4+E130*E4+F130*F4)/SUM(B4:F4)</f>
        <v>0.10989974623859723</v>
      </c>
    </row>
    <row r="131" spans="1:9" ht="12.75">
      <c r="A131" t="s">
        <v>90</v>
      </c>
      <c r="B131">
        <f>B91*10000/B62</f>
        <v>0.0010085107960336739</v>
      </c>
      <c r="C131">
        <f>C91*10000/C62</f>
        <v>0.006581997107558725</v>
      </c>
      <c r="D131">
        <f>D91*10000/D62</f>
        <v>-0.06382150340012609</v>
      </c>
      <c r="E131">
        <f>E91*10000/E62</f>
        <v>-0.02338882537941638</v>
      </c>
      <c r="F131">
        <f>F91*10000/F62</f>
        <v>0.003900209914991023</v>
      </c>
      <c r="G131">
        <f>AVERAGE(C131:E131)</f>
        <v>-0.026876110557327915</v>
      </c>
      <c r="H131">
        <f>STDEV(C131:E131)</f>
        <v>0.03533106408485251</v>
      </c>
      <c r="I131">
        <f>(B131*B4+C131*C4+D131*D4+E131*E4+F131*F4)/SUM(B4:F4)</f>
        <v>-0.01873368984408688</v>
      </c>
    </row>
    <row r="132" spans="1:9" ht="12.75">
      <c r="A132" t="s">
        <v>91</v>
      </c>
      <c r="B132">
        <f>B92*10000/B62</f>
        <v>-0.015274822015379377</v>
      </c>
      <c r="C132">
        <f>C92*10000/C62</f>
        <v>-0.0073276806813426</v>
      </c>
      <c r="D132">
        <f>D92*10000/D62</f>
        <v>-0.011204848832595121</v>
      </c>
      <c r="E132">
        <f>E92*10000/E62</f>
        <v>0.00724217507474856</v>
      </c>
      <c r="F132">
        <f>F92*10000/F62</f>
        <v>-0.039195750131263175</v>
      </c>
      <c r="G132">
        <f>AVERAGE(C132:E132)</f>
        <v>-0.0037634514797297205</v>
      </c>
      <c r="H132">
        <f>STDEV(C132:E132)</f>
        <v>0.009726303003235598</v>
      </c>
      <c r="I132">
        <f>(B132*B4+C132*C4+D132*D4+E132*E4+F132*F4)/SUM(B4:F4)</f>
        <v>-0.010154472532452162</v>
      </c>
    </row>
    <row r="133" spans="1:9" ht="12.75">
      <c r="A133" t="s">
        <v>92</v>
      </c>
      <c r="B133">
        <f>B93*10000/B62</f>
        <v>0.1162132315575113</v>
      </c>
      <c r="C133">
        <f>C93*10000/C62</f>
        <v>0.11846483381054516</v>
      </c>
      <c r="D133">
        <f>D93*10000/D62</f>
        <v>0.11223186150409435</v>
      </c>
      <c r="E133">
        <f>E93*10000/E62</f>
        <v>0.08465625186617494</v>
      </c>
      <c r="F133">
        <f>F93*10000/F62</f>
        <v>0.08409086504395823</v>
      </c>
      <c r="G133">
        <f>AVERAGE(C133:E133)</f>
        <v>0.10511764906027149</v>
      </c>
      <c r="H133">
        <f>STDEV(C133:E133)</f>
        <v>0.017992055671717445</v>
      </c>
      <c r="I133">
        <f>(B133*B4+C133*C4+D133*D4+E133*E4+F133*F4)/SUM(B4:F4)</f>
        <v>0.1039237376790318</v>
      </c>
    </row>
    <row r="134" spans="1:9" ht="12.75">
      <c r="A134" t="s">
        <v>93</v>
      </c>
      <c r="B134">
        <f>B94*10000/B62</f>
        <v>-0.0211950779490616</v>
      </c>
      <c r="C134">
        <f>C94*10000/C62</f>
        <v>-0.026824214858849994</v>
      </c>
      <c r="D134">
        <f>D94*10000/D62</f>
        <v>-0.005604476348221878</v>
      </c>
      <c r="E134">
        <f>E94*10000/E62</f>
        <v>0.02259966591158832</v>
      </c>
      <c r="F134">
        <f>F94*10000/F62</f>
        <v>-0.010148318128077994</v>
      </c>
      <c r="G134">
        <f>AVERAGE(C134:E134)</f>
        <v>-0.003276341765161183</v>
      </c>
      <c r="H134">
        <f>STDEV(C134:E134)</f>
        <v>0.024794054843455073</v>
      </c>
      <c r="I134">
        <f>(B134*B4+C134*C4+D134*D4+E134*E4+F134*F4)/SUM(B4:F4)</f>
        <v>-0.006790390718816014</v>
      </c>
    </row>
    <row r="135" spans="1:9" ht="12.75">
      <c r="A135" t="s">
        <v>94</v>
      </c>
      <c r="B135">
        <f>B95*10000/B62</f>
        <v>0.003946816995893339</v>
      </c>
      <c r="C135">
        <f>C95*10000/C62</f>
        <v>-0.00486152178783367</v>
      </c>
      <c r="D135">
        <f>D95*10000/D62</f>
        <v>-0.004005070851996176</v>
      </c>
      <c r="E135">
        <f>E95*10000/E62</f>
        <v>0.003615615133161134</v>
      </c>
      <c r="F135">
        <f>F95*10000/F62</f>
        <v>0.003739627959511105</v>
      </c>
      <c r="G135">
        <f>AVERAGE(C135:E135)</f>
        <v>-0.0017503258355562375</v>
      </c>
      <c r="H135">
        <f>STDEV(C135:E135)</f>
        <v>0.004666730001960031</v>
      </c>
      <c r="I135">
        <f>(B135*B4+C135*C4+D135*D4+E135*E4+F135*F4)/SUM(B4:F4)</f>
        <v>-0.00019404350586446403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2005-04-20T10:21:14Z</cp:lastPrinted>
  <dcterms:created xsi:type="dcterms:W3CDTF">2005-04-20T10:21:14Z</dcterms:created>
  <dcterms:modified xsi:type="dcterms:W3CDTF">2005-04-20T12:13:48Z</dcterms:modified>
  <cp:category/>
  <cp:version/>
  <cp:contentType/>
  <cp:contentStatus/>
</cp:coreProperties>
</file>