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<sst xmlns="http://schemas.openxmlformats.org/spreadsheetml/2006/main" count="204" uniqueCount="98">
  <si>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20/04/2005       14:47:23</t>
  </si>
  <si>
    <t>LISSNER</t>
  </si>
  <si>
    <t>HCMQAP554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</si>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</sst>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-0.003752</v>
      </c>
      <c r="D4" s="12">
        <v>-0.003749</v>
      </c>
      <c r="E4" s="12">
        <v>-0.00375</v>
      </c>
      <c r="F4" s="24">
        <v>-0.002077</v>
      </c>
      <c r="G4" s="34">
        <v>-0.011688</v>
      </c>
    </row>
    <row r="5" spans="1:7" ht="12.75" thickBot="1">
      <c r="A5" s="44" t="s">
        <v>13</v>
      </c>
      <c r="B5" s="45">
        <v>8.3134</v>
      </c>
      <c r="C5" s="46">
        <v>3.98225</v>
      </c>
      <c r="D5" s="46">
        <v>0.101541</v>
      </c>
      <c r="E5" s="46">
        <v>-4.804998</v>
      </c>
      <c r="F5" s="47">
        <v>-7.744642</v>
      </c>
      <c r="G5" s="48">
        <v>6.691845</v>
      </c>
    </row>
    <row r="6" spans="1:7" ht="12.75" thickTop="1">
      <c r="A6" s="6" t="s">
        <v>14</v>
      </c>
      <c r="B6" s="39">
        <v>17.46731</v>
      </c>
      <c r="C6" s="40">
        <v>9.251394</v>
      </c>
      <c r="D6" s="40">
        <v>25.39981</v>
      </c>
      <c r="E6" s="40">
        <v>-31.46428</v>
      </c>
      <c r="F6" s="41">
        <v>-24.75305</v>
      </c>
      <c r="G6" s="42">
        <v>0.0008493326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2.131173</v>
      </c>
      <c r="C8" s="13">
        <v>-3.563234</v>
      </c>
      <c r="D8" s="13">
        <v>-1.429781</v>
      </c>
      <c r="E8" s="13">
        <v>0.01010909</v>
      </c>
      <c r="F8" s="25">
        <v>0.134131</v>
      </c>
      <c r="G8" s="35">
        <v>-0.8722887</v>
      </c>
    </row>
    <row r="9" spans="1:7" ht="12">
      <c r="A9" s="20" t="s">
        <v>17</v>
      </c>
      <c r="B9" s="29">
        <v>0.2031973</v>
      </c>
      <c r="C9" s="13">
        <v>0.9264109</v>
      </c>
      <c r="D9" s="13">
        <v>0.2036064</v>
      </c>
      <c r="E9" s="13">
        <v>-0.1496213</v>
      </c>
      <c r="F9" s="25">
        <v>-1.477765</v>
      </c>
      <c r="G9" s="35">
        <v>0.06858092</v>
      </c>
    </row>
    <row r="10" spans="1:7" ht="12">
      <c r="A10" s="20" t="s">
        <v>18</v>
      </c>
      <c r="B10" s="29">
        <v>1.13959</v>
      </c>
      <c r="C10" s="13">
        <v>1.318459</v>
      </c>
      <c r="D10" s="13">
        <v>1.101374</v>
      </c>
      <c r="E10" s="13">
        <v>0.07608416</v>
      </c>
      <c r="F10" s="25">
        <v>-1.167519</v>
      </c>
      <c r="G10" s="35">
        <v>0.6102574</v>
      </c>
    </row>
    <row r="11" spans="1:7" ht="12">
      <c r="A11" s="21" t="s">
        <v>19</v>
      </c>
      <c r="B11" s="31">
        <v>3.893079</v>
      </c>
      <c r="C11" s="15">
        <v>2.69584</v>
      </c>
      <c r="D11" s="15">
        <v>3.271311</v>
      </c>
      <c r="E11" s="15">
        <v>2.424833</v>
      </c>
      <c r="F11" s="27">
        <v>14.30858</v>
      </c>
      <c r="G11" s="37">
        <v>4.489568</v>
      </c>
    </row>
    <row r="12" spans="1:7" ht="12">
      <c r="A12" s="20" t="s">
        <v>20</v>
      </c>
      <c r="B12" s="29">
        <v>-0.1307083</v>
      </c>
      <c r="C12" s="13">
        <v>-0.09009178</v>
      </c>
      <c r="D12" s="13">
        <v>0.1042871</v>
      </c>
      <c r="E12" s="13">
        <v>0.08777959</v>
      </c>
      <c r="F12" s="25">
        <v>-0.5327553</v>
      </c>
      <c r="G12" s="35">
        <v>-0.06540535</v>
      </c>
    </row>
    <row r="13" spans="1:7" ht="12">
      <c r="A13" s="20" t="s">
        <v>21</v>
      </c>
      <c r="B13" s="29">
        <v>0.214331</v>
      </c>
      <c r="C13" s="13">
        <v>0.1068518</v>
      </c>
      <c r="D13" s="13">
        <v>0.05394068</v>
      </c>
      <c r="E13" s="13">
        <v>0.009412604</v>
      </c>
      <c r="F13" s="25">
        <v>-0.2904434</v>
      </c>
      <c r="G13" s="35">
        <v>0.03334302</v>
      </c>
    </row>
    <row r="14" spans="1:7" ht="12">
      <c r="A14" s="20" t="s">
        <v>22</v>
      </c>
      <c r="B14" s="29">
        <v>-0.08283924</v>
      </c>
      <c r="C14" s="13">
        <v>0.02272618</v>
      </c>
      <c r="D14" s="13">
        <v>0.04936336</v>
      </c>
      <c r="E14" s="13">
        <v>0.02283299</v>
      </c>
      <c r="F14" s="25">
        <v>0.09200157</v>
      </c>
      <c r="G14" s="35">
        <v>0.02308107</v>
      </c>
    </row>
    <row r="15" spans="1:7" ht="12">
      <c r="A15" s="21" t="s">
        <v>23</v>
      </c>
      <c r="B15" s="31">
        <v>-0.327018</v>
      </c>
      <c r="C15" s="15">
        <v>-0.06239432</v>
      </c>
      <c r="D15" s="15">
        <v>-0.0289045</v>
      </c>
      <c r="E15" s="15">
        <v>-0.1326269</v>
      </c>
      <c r="F15" s="27">
        <v>-0.3584059</v>
      </c>
      <c r="G15" s="37">
        <v>-0.1490354</v>
      </c>
    </row>
    <row r="16" spans="1:7" ht="12">
      <c r="A16" s="20" t="s">
        <v>24</v>
      </c>
      <c r="B16" s="29">
        <v>0.01850355</v>
      </c>
      <c r="C16" s="13">
        <v>0.02551357</v>
      </c>
      <c r="D16" s="13">
        <v>-0.01068445</v>
      </c>
      <c r="E16" s="13">
        <v>-0.008856454</v>
      </c>
      <c r="F16" s="25">
        <v>-0.06756518</v>
      </c>
      <c r="G16" s="35">
        <v>-0.004876627</v>
      </c>
    </row>
    <row r="17" spans="1:7" ht="12">
      <c r="A17" s="20" t="s">
        <v>25</v>
      </c>
      <c r="B17" s="29">
        <v>-0.0398665</v>
      </c>
      <c r="C17" s="13">
        <v>-0.06693055</v>
      </c>
      <c r="D17" s="13">
        <v>-0.04721827</v>
      </c>
      <c r="E17" s="13">
        <v>-0.04429421</v>
      </c>
      <c r="F17" s="25">
        <v>-0.03955197</v>
      </c>
      <c r="G17" s="35">
        <v>-0.04917261</v>
      </c>
    </row>
    <row r="18" spans="1:7" ht="12">
      <c r="A18" s="20" t="s">
        <v>26</v>
      </c>
      <c r="B18" s="29">
        <v>0.003418634</v>
      </c>
      <c r="C18" s="13">
        <v>0.006638142</v>
      </c>
      <c r="D18" s="13">
        <v>0.006344074</v>
      </c>
      <c r="E18" s="13">
        <v>0.03887305</v>
      </c>
      <c r="F18" s="25">
        <v>0.003076526</v>
      </c>
      <c r="G18" s="35">
        <v>0.01338246</v>
      </c>
    </row>
    <row r="19" spans="1:7" ht="12">
      <c r="A19" s="21" t="s">
        <v>27</v>
      </c>
      <c r="B19" s="31">
        <v>-0.2159597</v>
      </c>
      <c r="C19" s="15">
        <v>-0.1951073</v>
      </c>
      <c r="D19" s="15">
        <v>-0.1975309</v>
      </c>
      <c r="E19" s="15">
        <v>-0.1960536</v>
      </c>
      <c r="F19" s="27">
        <v>-0.1587713</v>
      </c>
      <c r="G19" s="37">
        <v>-0.1941009</v>
      </c>
    </row>
    <row r="20" spans="1:7" ht="12.75" thickBot="1">
      <c r="A20" s="44" t="s">
        <v>28</v>
      </c>
      <c r="B20" s="45">
        <v>-0.003241259</v>
      </c>
      <c r="C20" s="46">
        <v>-0.005008789</v>
      </c>
      <c r="D20" s="46">
        <v>-0.002008161</v>
      </c>
      <c r="E20" s="46">
        <v>-0.007905585</v>
      </c>
      <c r="F20" s="47">
        <v>-0.007343752</v>
      </c>
      <c r="G20" s="48">
        <v>-0.005038845</v>
      </c>
    </row>
    <row r="21" spans="1:7" ht="12.75" thickTop="1">
      <c r="A21" s="6" t="s">
        <v>29</v>
      </c>
      <c r="B21" s="39">
        <v>-56.93235</v>
      </c>
      <c r="C21" s="40">
        <v>33.19935</v>
      </c>
      <c r="D21" s="40">
        <v>19.36445</v>
      </c>
      <c r="E21" s="40">
        <v>4.639658</v>
      </c>
      <c r="F21" s="41">
        <v>-41.30858</v>
      </c>
      <c r="G21" s="43">
        <v>0.007782952</v>
      </c>
    </row>
    <row r="22" spans="1:7" ht="12">
      <c r="A22" s="20" t="s">
        <v>30</v>
      </c>
      <c r="B22" s="29">
        <v>166.2833</v>
      </c>
      <c r="C22" s="13">
        <v>79.64668</v>
      </c>
      <c r="D22" s="13">
        <v>2.030823</v>
      </c>
      <c r="E22" s="13">
        <v>-96.10292</v>
      </c>
      <c r="F22" s="25">
        <v>-154.9052</v>
      </c>
      <c r="G22" s="36">
        <v>0</v>
      </c>
    </row>
    <row r="23" spans="1:7" ht="12">
      <c r="A23" s="20" t="s">
        <v>31</v>
      </c>
      <c r="B23" s="29">
        <v>-4.875597</v>
      </c>
      <c r="C23" s="13">
        <v>1.701431</v>
      </c>
      <c r="D23" s="13">
        <v>3.298122</v>
      </c>
      <c r="E23" s="13">
        <v>-0.2753929</v>
      </c>
      <c r="F23" s="25">
        <v>7.985652</v>
      </c>
      <c r="G23" s="35">
        <v>1.493386</v>
      </c>
    </row>
    <row r="24" spans="1:7" ht="12">
      <c r="A24" s="20" t="s">
        <v>32</v>
      </c>
      <c r="B24" s="29">
        <v>2.786987</v>
      </c>
      <c r="C24" s="13">
        <v>3.350879</v>
      </c>
      <c r="D24" s="13">
        <v>2.899942</v>
      </c>
      <c r="E24" s="13">
        <v>-0.4862866</v>
      </c>
      <c r="F24" s="25">
        <v>-1.154228</v>
      </c>
      <c r="G24" s="35">
        <v>1.637367</v>
      </c>
    </row>
    <row r="25" spans="1:7" ht="12">
      <c r="A25" s="20" t="s">
        <v>33</v>
      </c>
      <c r="B25" s="29">
        <v>-1.171646</v>
      </c>
      <c r="C25" s="13">
        <v>0.8861691</v>
      </c>
      <c r="D25" s="13">
        <v>1.493915</v>
      </c>
      <c r="E25" s="13">
        <v>-0.5487451</v>
      </c>
      <c r="F25" s="25">
        <v>-0.4860561</v>
      </c>
      <c r="G25" s="35">
        <v>0.2059573</v>
      </c>
    </row>
    <row r="26" spans="1:7" ht="12">
      <c r="A26" s="21" t="s">
        <v>34</v>
      </c>
      <c r="B26" s="31">
        <v>0.2403876</v>
      </c>
      <c r="C26" s="15">
        <v>0.09106274</v>
      </c>
      <c r="D26" s="15">
        <v>-0.2673765</v>
      </c>
      <c r="E26" s="15">
        <v>0.3173586</v>
      </c>
      <c r="F26" s="27">
        <v>0.932674</v>
      </c>
      <c r="G26" s="37">
        <v>0.193046</v>
      </c>
    </row>
    <row r="27" spans="1:7" ht="12">
      <c r="A27" s="20" t="s">
        <v>35</v>
      </c>
      <c r="B27" s="29">
        <v>-0.1828709</v>
      </c>
      <c r="C27" s="13">
        <v>0.2410189</v>
      </c>
      <c r="D27" s="13">
        <v>0.3952293</v>
      </c>
      <c r="E27" s="13">
        <v>0.008877036</v>
      </c>
      <c r="F27" s="25">
        <v>0.3604913</v>
      </c>
      <c r="G27" s="35">
        <v>0.1767133</v>
      </c>
    </row>
    <row r="28" spans="1:7" ht="12">
      <c r="A28" s="20" t="s">
        <v>36</v>
      </c>
      <c r="B28" s="29">
        <v>-0.1604174</v>
      </c>
      <c r="C28" s="13">
        <v>0.4082962</v>
      </c>
      <c r="D28" s="13">
        <v>0.2853549</v>
      </c>
      <c r="E28" s="13">
        <v>-0.3227118</v>
      </c>
      <c r="F28" s="25">
        <v>-0.3106537</v>
      </c>
      <c r="G28" s="35">
        <v>0.02462914</v>
      </c>
    </row>
    <row r="29" spans="1:7" ht="12">
      <c r="A29" s="20" t="s">
        <v>37</v>
      </c>
      <c r="B29" s="29">
        <v>-0.05807226</v>
      </c>
      <c r="C29" s="13">
        <v>0.08638503</v>
      </c>
      <c r="D29" s="13">
        <v>0.1376532</v>
      </c>
      <c r="E29" s="13">
        <v>-0.02526305</v>
      </c>
      <c r="F29" s="25">
        <v>-0.00699893</v>
      </c>
      <c r="G29" s="35">
        <v>0.03846968</v>
      </c>
    </row>
    <row r="30" spans="1:7" ht="12">
      <c r="A30" s="21" t="s">
        <v>38</v>
      </c>
      <c r="B30" s="31">
        <v>0.02715282</v>
      </c>
      <c r="C30" s="15">
        <v>0.1169291</v>
      </c>
      <c r="D30" s="15">
        <v>0.02695023</v>
      </c>
      <c r="E30" s="15">
        <v>0.01130979</v>
      </c>
      <c r="F30" s="27">
        <v>0.2350613</v>
      </c>
      <c r="G30" s="37">
        <v>0.07259946</v>
      </c>
    </row>
    <row r="31" spans="1:7" ht="12">
      <c r="A31" s="20" t="s">
        <v>39</v>
      </c>
      <c r="B31" s="29">
        <v>-0.02209655</v>
      </c>
      <c r="C31" s="13">
        <v>-0.02099013</v>
      </c>
      <c r="D31" s="13">
        <v>0.02535235</v>
      </c>
      <c r="E31" s="13">
        <v>-0.01011997</v>
      </c>
      <c r="F31" s="25">
        <v>-0.02039527</v>
      </c>
      <c r="G31" s="35">
        <v>-0.007310611</v>
      </c>
    </row>
    <row r="32" spans="1:7" ht="12">
      <c r="A32" s="20" t="s">
        <v>40</v>
      </c>
      <c r="B32" s="29">
        <v>-0.05182123</v>
      </c>
      <c r="C32" s="13">
        <v>0.05681041</v>
      </c>
      <c r="D32" s="13">
        <v>0.04505756</v>
      </c>
      <c r="E32" s="13">
        <v>-0.03613289</v>
      </c>
      <c r="F32" s="25">
        <v>-0.03124619</v>
      </c>
      <c r="G32" s="35">
        <v>0.00414298</v>
      </c>
    </row>
    <row r="33" spans="1:7" ht="12">
      <c r="A33" s="20" t="s">
        <v>41</v>
      </c>
      <c r="B33" s="29">
        <v>0.1303264</v>
      </c>
      <c r="C33" s="13">
        <v>0.1040026</v>
      </c>
      <c r="D33" s="13">
        <v>0.1144919</v>
      </c>
      <c r="E33" s="13">
        <v>0.1127016</v>
      </c>
      <c r="F33" s="25">
        <v>0.09895823</v>
      </c>
      <c r="G33" s="35">
        <v>0.1117627</v>
      </c>
    </row>
    <row r="34" spans="1:7" ht="12">
      <c r="A34" s="21" t="s">
        <v>42</v>
      </c>
      <c r="B34" s="31">
        <v>-0.03207741</v>
      </c>
      <c r="C34" s="15">
        <v>-0.007383178</v>
      </c>
      <c r="D34" s="15">
        <v>-0.008765918</v>
      </c>
      <c r="E34" s="15">
        <v>0.00840518</v>
      </c>
      <c r="F34" s="27">
        <v>-0.01919705</v>
      </c>
      <c r="G34" s="37">
        <v>-0.009069539</v>
      </c>
    </row>
    <row r="35" spans="1:7" ht="12.75" thickBot="1">
      <c r="A35" s="22" t="s">
        <v>43</v>
      </c>
      <c r="B35" s="32">
        <v>-0.007728988</v>
      </c>
      <c r="C35" s="16">
        <v>-0.001528993</v>
      </c>
      <c r="D35" s="16">
        <v>0.002668108</v>
      </c>
      <c r="E35" s="16">
        <v>0.001150502</v>
      </c>
      <c r="F35" s="28">
        <v>0.002682595</v>
      </c>
      <c r="G35" s="38">
        <v>-0.0002127668</v>
      </c>
    </row>
    <row r="36" spans="1:7" ht="12">
      <c r="A36" s="4" t="s">
        <v>44</v>
      </c>
      <c r="B36" s="3">
        <v>21.36231</v>
      </c>
      <c r="C36" s="3">
        <v>21.36231</v>
      </c>
      <c r="D36" s="3">
        <v>21.37451</v>
      </c>
      <c r="E36" s="3">
        <v>21.37756</v>
      </c>
      <c r="F36" s="3">
        <v>21.38672</v>
      </c>
      <c r="G36" s="3"/>
    </row>
    <row r="37" spans="1:6" ht="12">
      <c r="A37" s="4" t="s">
        <v>45</v>
      </c>
      <c r="B37" s="2">
        <v>-0.2110799</v>
      </c>
      <c r="C37" s="2">
        <v>-0.08951823</v>
      </c>
      <c r="D37" s="2">
        <v>-0.03712972</v>
      </c>
      <c r="E37" s="2">
        <v>0.002034505</v>
      </c>
      <c r="F37" s="2">
        <v>0.03153483</v>
      </c>
    </row>
    <row r="38" spans="1:7" ht="12">
      <c r="A38" s="4" t="s">
        <v>53</v>
      </c>
      <c r="B38" s="2">
        <v>-2.807729E-05</v>
      </c>
      <c r="C38" s="2">
        <v>-1.617586E-05</v>
      </c>
      <c r="D38" s="2">
        <v>-4.318637E-05</v>
      </c>
      <c r="E38" s="2">
        <v>5.356013E-05</v>
      </c>
      <c r="F38" s="2">
        <v>4.098254E-05</v>
      </c>
      <c r="G38" s="2">
        <v>0.0002167282</v>
      </c>
    </row>
    <row r="39" spans="1:7" ht="12.75" thickBot="1">
      <c r="A39" s="4" t="s">
        <v>54</v>
      </c>
      <c r="B39" s="2">
        <v>9.725187E-05</v>
      </c>
      <c r="C39" s="2">
        <v>-5.631006E-05</v>
      </c>
      <c r="D39" s="2">
        <v>-3.291079E-05</v>
      </c>
      <c r="E39" s="2">
        <v>0</v>
      </c>
      <c r="F39" s="2">
        <v>7.085943E-05</v>
      </c>
      <c r="G39" s="2">
        <v>0.001039388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3.116849</v>
      </c>
      <c r="F40" s="17" t="s">
        <v>48</v>
      </c>
      <c r="G40" s="8">
        <v>54.981716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0.003752</v>
      </c>
      <c r="D4">
        <v>0.003749</v>
      </c>
      <c r="E4">
        <v>0.00375</v>
      </c>
      <c r="F4">
        <v>0.002077</v>
      </c>
      <c r="G4">
        <v>0.011688</v>
      </c>
    </row>
    <row r="5" spans="1:7" ht="12.75">
      <c r="A5" t="s">
        <v>13</v>
      </c>
      <c r="B5">
        <v>8.3134</v>
      </c>
      <c r="C5">
        <v>3.98225</v>
      </c>
      <c r="D5">
        <v>0.101541</v>
      </c>
      <c r="E5">
        <v>-4.804998</v>
      </c>
      <c r="F5">
        <v>-7.744642</v>
      </c>
      <c r="G5">
        <v>6.691845</v>
      </c>
    </row>
    <row r="6" spans="1:7" ht="12.75">
      <c r="A6" t="s">
        <v>14</v>
      </c>
      <c r="B6" s="49">
        <v>17.46731</v>
      </c>
      <c r="C6" s="49">
        <v>9.251394</v>
      </c>
      <c r="D6" s="49">
        <v>25.39981</v>
      </c>
      <c r="E6" s="49">
        <v>-31.46428</v>
      </c>
      <c r="F6" s="49">
        <v>-24.75305</v>
      </c>
      <c r="G6" s="49">
        <v>0.0008493326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2.131173</v>
      </c>
      <c r="C8" s="49">
        <v>-3.563234</v>
      </c>
      <c r="D8" s="49">
        <v>-1.429781</v>
      </c>
      <c r="E8" s="49">
        <v>0.01010909</v>
      </c>
      <c r="F8" s="49">
        <v>0.134131</v>
      </c>
      <c r="G8" s="49">
        <v>-0.8722887</v>
      </c>
    </row>
    <row r="9" spans="1:7" ht="12.75">
      <c r="A9" t="s">
        <v>17</v>
      </c>
      <c r="B9" s="49">
        <v>0.2031973</v>
      </c>
      <c r="C9" s="49">
        <v>0.9264109</v>
      </c>
      <c r="D9" s="49">
        <v>0.2036064</v>
      </c>
      <c r="E9" s="49">
        <v>-0.1496213</v>
      </c>
      <c r="F9" s="49">
        <v>-1.477765</v>
      </c>
      <c r="G9" s="49">
        <v>0.06858092</v>
      </c>
    </row>
    <row r="10" spans="1:7" ht="12.75">
      <c r="A10" t="s">
        <v>18</v>
      </c>
      <c r="B10" s="49">
        <v>1.13959</v>
      </c>
      <c r="C10" s="49">
        <v>1.318459</v>
      </c>
      <c r="D10" s="49">
        <v>1.101374</v>
      </c>
      <c r="E10" s="49">
        <v>0.07608416</v>
      </c>
      <c r="F10" s="49">
        <v>-1.167519</v>
      </c>
      <c r="G10" s="49">
        <v>0.6102574</v>
      </c>
    </row>
    <row r="11" spans="1:7" ht="12.75">
      <c r="A11" t="s">
        <v>19</v>
      </c>
      <c r="B11" s="49">
        <v>3.893079</v>
      </c>
      <c r="C11" s="49">
        <v>2.69584</v>
      </c>
      <c r="D11" s="49">
        <v>3.271311</v>
      </c>
      <c r="E11" s="49">
        <v>2.424833</v>
      </c>
      <c r="F11" s="49">
        <v>14.30858</v>
      </c>
      <c r="G11" s="49">
        <v>4.489568</v>
      </c>
    </row>
    <row r="12" spans="1:7" ht="12.75">
      <c r="A12" t="s">
        <v>20</v>
      </c>
      <c r="B12" s="49">
        <v>-0.1307083</v>
      </c>
      <c r="C12" s="49">
        <v>-0.09009178</v>
      </c>
      <c r="D12" s="49">
        <v>0.1042871</v>
      </c>
      <c r="E12" s="49">
        <v>0.08777959</v>
      </c>
      <c r="F12" s="49">
        <v>-0.5327553</v>
      </c>
      <c r="G12" s="49">
        <v>-0.06540535</v>
      </c>
    </row>
    <row r="13" spans="1:7" ht="12.75">
      <c r="A13" t="s">
        <v>21</v>
      </c>
      <c r="B13" s="49">
        <v>0.214331</v>
      </c>
      <c r="C13" s="49">
        <v>0.1068518</v>
      </c>
      <c r="D13" s="49">
        <v>0.05394068</v>
      </c>
      <c r="E13" s="49">
        <v>0.009412604</v>
      </c>
      <c r="F13" s="49">
        <v>-0.2904434</v>
      </c>
      <c r="G13" s="49">
        <v>0.03334302</v>
      </c>
    </row>
    <row r="14" spans="1:7" ht="12.75">
      <c r="A14" t="s">
        <v>22</v>
      </c>
      <c r="B14" s="49">
        <v>-0.08283924</v>
      </c>
      <c r="C14" s="49">
        <v>0.02272618</v>
      </c>
      <c r="D14" s="49">
        <v>0.04936336</v>
      </c>
      <c r="E14" s="49">
        <v>0.02283299</v>
      </c>
      <c r="F14" s="49">
        <v>0.09200157</v>
      </c>
      <c r="G14" s="49">
        <v>0.02308107</v>
      </c>
    </row>
    <row r="15" spans="1:7" ht="12.75">
      <c r="A15" t="s">
        <v>23</v>
      </c>
      <c r="B15" s="49">
        <v>-0.327018</v>
      </c>
      <c r="C15" s="49">
        <v>-0.06239432</v>
      </c>
      <c r="D15" s="49">
        <v>-0.0289045</v>
      </c>
      <c r="E15" s="49">
        <v>-0.1326269</v>
      </c>
      <c r="F15" s="49">
        <v>-0.3584059</v>
      </c>
      <c r="G15" s="49">
        <v>-0.1490354</v>
      </c>
    </row>
    <row r="16" spans="1:7" ht="12.75">
      <c r="A16" t="s">
        <v>24</v>
      </c>
      <c r="B16" s="49">
        <v>0.01850355</v>
      </c>
      <c r="C16" s="49">
        <v>0.02551357</v>
      </c>
      <c r="D16" s="49">
        <v>-0.01068445</v>
      </c>
      <c r="E16" s="49">
        <v>-0.008856454</v>
      </c>
      <c r="F16" s="49">
        <v>-0.06756518</v>
      </c>
      <c r="G16" s="49">
        <v>-0.004876627</v>
      </c>
    </row>
    <row r="17" spans="1:7" ht="12.75">
      <c r="A17" t="s">
        <v>25</v>
      </c>
      <c r="B17" s="49">
        <v>-0.0398665</v>
      </c>
      <c r="C17" s="49">
        <v>-0.06693055</v>
      </c>
      <c r="D17" s="49">
        <v>-0.04721827</v>
      </c>
      <c r="E17" s="49">
        <v>-0.04429421</v>
      </c>
      <c r="F17" s="49">
        <v>-0.03955197</v>
      </c>
      <c r="G17" s="49">
        <v>-0.04917261</v>
      </c>
    </row>
    <row r="18" spans="1:7" ht="12.75">
      <c r="A18" t="s">
        <v>26</v>
      </c>
      <c r="B18" s="49">
        <v>0.003418634</v>
      </c>
      <c r="C18" s="49">
        <v>0.006638142</v>
      </c>
      <c r="D18" s="49">
        <v>0.006344074</v>
      </c>
      <c r="E18" s="49">
        <v>0.03887305</v>
      </c>
      <c r="F18" s="49">
        <v>0.003076526</v>
      </c>
      <c r="G18" s="49">
        <v>0.01338246</v>
      </c>
    </row>
    <row r="19" spans="1:7" ht="12.75">
      <c r="A19" t="s">
        <v>27</v>
      </c>
      <c r="B19" s="49">
        <v>-0.2159597</v>
      </c>
      <c r="C19" s="49">
        <v>-0.1951073</v>
      </c>
      <c r="D19" s="49">
        <v>-0.1975309</v>
      </c>
      <c r="E19" s="49">
        <v>-0.1960536</v>
      </c>
      <c r="F19" s="49">
        <v>-0.1587713</v>
      </c>
      <c r="G19" s="49">
        <v>-0.1941009</v>
      </c>
    </row>
    <row r="20" spans="1:7" ht="12.75">
      <c r="A20" t="s">
        <v>28</v>
      </c>
      <c r="B20" s="49">
        <v>-0.003241259</v>
      </c>
      <c r="C20" s="49">
        <v>-0.005008789</v>
      </c>
      <c r="D20" s="49">
        <v>-0.002008161</v>
      </c>
      <c r="E20" s="49">
        <v>-0.007905585</v>
      </c>
      <c r="F20" s="49">
        <v>-0.007343752</v>
      </c>
      <c r="G20" s="49">
        <v>-0.005038845</v>
      </c>
    </row>
    <row r="21" spans="1:7" ht="12.75">
      <c r="A21" t="s">
        <v>29</v>
      </c>
      <c r="B21" s="49">
        <v>-56.93235</v>
      </c>
      <c r="C21" s="49">
        <v>33.19935</v>
      </c>
      <c r="D21" s="49">
        <v>19.36445</v>
      </c>
      <c r="E21" s="49">
        <v>4.639658</v>
      </c>
      <c r="F21" s="49">
        <v>-41.30858</v>
      </c>
      <c r="G21" s="49">
        <v>0.007782952</v>
      </c>
    </row>
    <row r="22" spans="1:7" ht="12.75">
      <c r="A22" t="s">
        <v>30</v>
      </c>
      <c r="B22" s="49">
        <v>166.2833</v>
      </c>
      <c r="C22" s="49">
        <v>79.64668</v>
      </c>
      <c r="D22" s="49">
        <v>2.030823</v>
      </c>
      <c r="E22" s="49">
        <v>-96.10292</v>
      </c>
      <c r="F22" s="49">
        <v>-154.9052</v>
      </c>
      <c r="G22" s="49">
        <v>0</v>
      </c>
    </row>
    <row r="23" spans="1:7" ht="12.75">
      <c r="A23" t="s">
        <v>31</v>
      </c>
      <c r="B23" s="49">
        <v>-4.875597</v>
      </c>
      <c r="C23" s="49">
        <v>1.701431</v>
      </c>
      <c r="D23" s="49">
        <v>3.298122</v>
      </c>
      <c r="E23" s="49">
        <v>-0.2753929</v>
      </c>
      <c r="F23" s="49">
        <v>7.985652</v>
      </c>
      <c r="G23" s="49">
        <v>1.493386</v>
      </c>
    </row>
    <row r="24" spans="1:7" ht="12.75">
      <c r="A24" t="s">
        <v>32</v>
      </c>
      <c r="B24" s="49">
        <v>2.786987</v>
      </c>
      <c r="C24" s="49">
        <v>3.350879</v>
      </c>
      <c r="D24" s="49">
        <v>2.899942</v>
      </c>
      <c r="E24" s="49">
        <v>-0.4862866</v>
      </c>
      <c r="F24" s="49">
        <v>-1.154228</v>
      </c>
      <c r="G24" s="49">
        <v>1.637367</v>
      </c>
    </row>
    <row r="25" spans="1:7" ht="12.75">
      <c r="A25" t="s">
        <v>33</v>
      </c>
      <c r="B25" s="49">
        <v>-1.171646</v>
      </c>
      <c r="C25" s="49">
        <v>0.8861691</v>
      </c>
      <c r="D25" s="49">
        <v>1.493915</v>
      </c>
      <c r="E25" s="49">
        <v>-0.5487451</v>
      </c>
      <c r="F25" s="49">
        <v>-0.4860561</v>
      </c>
      <c r="G25" s="49">
        <v>0.2059573</v>
      </c>
    </row>
    <row r="26" spans="1:7" ht="12.75">
      <c r="A26" t="s">
        <v>34</v>
      </c>
      <c r="B26" s="49">
        <v>0.2403876</v>
      </c>
      <c r="C26" s="49">
        <v>0.09106274</v>
      </c>
      <c r="D26" s="49">
        <v>-0.2673765</v>
      </c>
      <c r="E26" s="49">
        <v>0.3173586</v>
      </c>
      <c r="F26" s="49">
        <v>0.932674</v>
      </c>
      <c r="G26" s="49">
        <v>0.193046</v>
      </c>
    </row>
    <row r="27" spans="1:7" ht="12.75">
      <c r="A27" t="s">
        <v>35</v>
      </c>
      <c r="B27" s="49">
        <v>-0.1828709</v>
      </c>
      <c r="C27" s="49">
        <v>0.2410189</v>
      </c>
      <c r="D27" s="49">
        <v>0.3952293</v>
      </c>
      <c r="E27" s="49">
        <v>0.008877036</v>
      </c>
      <c r="F27" s="49">
        <v>0.3604913</v>
      </c>
      <c r="G27" s="49">
        <v>0.1767133</v>
      </c>
    </row>
    <row r="28" spans="1:7" ht="12.75">
      <c r="A28" t="s">
        <v>36</v>
      </c>
      <c r="B28" s="49">
        <v>-0.1604174</v>
      </c>
      <c r="C28" s="49">
        <v>0.4082962</v>
      </c>
      <c r="D28" s="49">
        <v>0.2853549</v>
      </c>
      <c r="E28" s="49">
        <v>-0.3227118</v>
      </c>
      <c r="F28" s="49">
        <v>-0.3106537</v>
      </c>
      <c r="G28" s="49">
        <v>0.02462914</v>
      </c>
    </row>
    <row r="29" spans="1:7" ht="12.75">
      <c r="A29" t="s">
        <v>37</v>
      </c>
      <c r="B29" s="49">
        <v>-0.05807226</v>
      </c>
      <c r="C29" s="49">
        <v>0.08638503</v>
      </c>
      <c r="D29" s="49">
        <v>0.1376532</v>
      </c>
      <c r="E29" s="49">
        <v>-0.02526305</v>
      </c>
      <c r="F29" s="49">
        <v>-0.00699893</v>
      </c>
      <c r="G29" s="49">
        <v>0.03846968</v>
      </c>
    </row>
    <row r="30" spans="1:7" ht="12.75">
      <c r="A30" t="s">
        <v>38</v>
      </c>
      <c r="B30" s="49">
        <v>0.02715282</v>
      </c>
      <c r="C30" s="49">
        <v>0.1169291</v>
      </c>
      <c r="D30" s="49">
        <v>0.02695023</v>
      </c>
      <c r="E30" s="49">
        <v>0.01130979</v>
      </c>
      <c r="F30" s="49">
        <v>0.2350613</v>
      </c>
      <c r="G30" s="49">
        <v>0.07259946</v>
      </c>
    </row>
    <row r="31" spans="1:7" ht="12.75">
      <c r="A31" t="s">
        <v>39</v>
      </c>
      <c r="B31" s="49">
        <v>-0.02209655</v>
      </c>
      <c r="C31" s="49">
        <v>-0.02099013</v>
      </c>
      <c r="D31" s="49">
        <v>0.02535235</v>
      </c>
      <c r="E31" s="49">
        <v>-0.01011997</v>
      </c>
      <c r="F31" s="49">
        <v>-0.02039527</v>
      </c>
      <c r="G31" s="49">
        <v>-0.007310611</v>
      </c>
    </row>
    <row r="32" spans="1:7" ht="12.75">
      <c r="A32" t="s">
        <v>40</v>
      </c>
      <c r="B32" s="49">
        <v>-0.05182123</v>
      </c>
      <c r="C32" s="49">
        <v>0.05681041</v>
      </c>
      <c r="D32" s="49">
        <v>0.04505756</v>
      </c>
      <c r="E32" s="49">
        <v>-0.03613289</v>
      </c>
      <c r="F32" s="49">
        <v>-0.03124619</v>
      </c>
      <c r="G32" s="49">
        <v>0.00414298</v>
      </c>
    </row>
    <row r="33" spans="1:7" ht="12.75">
      <c r="A33" t="s">
        <v>41</v>
      </c>
      <c r="B33" s="49">
        <v>0.1303264</v>
      </c>
      <c r="C33" s="49">
        <v>0.1040026</v>
      </c>
      <c r="D33" s="49">
        <v>0.1144919</v>
      </c>
      <c r="E33" s="49">
        <v>0.1127016</v>
      </c>
      <c r="F33" s="49">
        <v>0.09895823</v>
      </c>
      <c r="G33" s="49">
        <v>0.1117627</v>
      </c>
    </row>
    <row r="34" spans="1:7" ht="12.75">
      <c r="A34" t="s">
        <v>42</v>
      </c>
      <c r="B34" s="49">
        <v>-0.03207741</v>
      </c>
      <c r="C34" s="49">
        <v>-0.007383178</v>
      </c>
      <c r="D34" s="49">
        <v>-0.008765918</v>
      </c>
      <c r="E34" s="49">
        <v>0.00840518</v>
      </c>
      <c r="F34" s="49">
        <v>-0.01919705</v>
      </c>
      <c r="G34" s="49">
        <v>-0.009069539</v>
      </c>
    </row>
    <row r="35" spans="1:7" ht="12.75">
      <c r="A35" t="s">
        <v>43</v>
      </c>
      <c r="B35" s="49">
        <v>-0.007728988</v>
      </c>
      <c r="C35" s="49">
        <v>-0.001528993</v>
      </c>
      <c r="D35" s="49">
        <v>0.002668108</v>
      </c>
      <c r="E35" s="49">
        <v>0.001150502</v>
      </c>
      <c r="F35" s="49">
        <v>0.002682595</v>
      </c>
      <c r="G35" s="49">
        <v>-0.0002127668</v>
      </c>
    </row>
    <row r="36" spans="1:6" ht="12.75">
      <c r="A36" t="s">
        <v>44</v>
      </c>
      <c r="B36" s="49">
        <v>21.36231</v>
      </c>
      <c r="C36" s="49">
        <v>21.36231</v>
      </c>
      <c r="D36" s="49">
        <v>21.37451</v>
      </c>
      <c r="E36" s="49">
        <v>21.37756</v>
      </c>
      <c r="F36" s="49">
        <v>21.38672</v>
      </c>
    </row>
    <row r="37" spans="1:6" ht="12.75">
      <c r="A37" t="s">
        <v>45</v>
      </c>
      <c r="B37" s="49">
        <v>-0.2110799</v>
      </c>
      <c r="C37" s="49">
        <v>-0.08951823</v>
      </c>
      <c r="D37" s="49">
        <v>-0.03712972</v>
      </c>
      <c r="E37" s="49">
        <v>0.002034505</v>
      </c>
      <c r="F37" s="49">
        <v>0.03153483</v>
      </c>
    </row>
    <row r="38" spans="1:7" ht="12.75">
      <c r="A38" t="s">
        <v>55</v>
      </c>
      <c r="B38" s="49">
        <v>-2.807729E-05</v>
      </c>
      <c r="C38" s="49">
        <v>-1.617586E-05</v>
      </c>
      <c r="D38" s="49">
        <v>-4.318637E-05</v>
      </c>
      <c r="E38" s="49">
        <v>5.356013E-05</v>
      </c>
      <c r="F38" s="49">
        <v>4.098254E-05</v>
      </c>
      <c r="G38" s="49">
        <v>0.0002167282</v>
      </c>
    </row>
    <row r="39" spans="1:7" ht="12.75">
      <c r="A39" t="s">
        <v>56</v>
      </c>
      <c r="B39" s="49">
        <v>9.725187E-05</v>
      </c>
      <c r="C39" s="49">
        <v>-5.631006E-05</v>
      </c>
      <c r="D39" s="49">
        <v>-3.291079E-05</v>
      </c>
      <c r="E39" s="49">
        <v>0</v>
      </c>
      <c r="F39" s="49">
        <v>7.085943E-05</v>
      </c>
      <c r="G39" s="49">
        <v>0.001039388</v>
      </c>
    </row>
    <row r="40" spans="2:7" ht="12.75">
      <c r="B40" t="s">
        <v>46</v>
      </c>
      <c r="C40">
        <v>-0.00375</v>
      </c>
      <c r="D40" t="s">
        <v>47</v>
      </c>
      <c r="E40">
        <v>3.116849</v>
      </c>
      <c r="F40" t="s">
        <v>48</v>
      </c>
      <c r="G40">
        <v>54.981716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-2.8077290755052388E-05</v>
      </c>
      <c r="C50">
        <f>-0.017/(C7*C7+C22*C22)*(C21*C22+C6*C7)</f>
        <v>-1.6175860730090175E-05</v>
      </c>
      <c r="D50">
        <f>-0.017/(D7*D7+D22*D22)*(D21*D22+D6*D7)</f>
        <v>-4.318636059986515E-05</v>
      </c>
      <c r="E50">
        <f>-0.017/(E7*E7+E22*E22)*(E21*E22+E6*E7)</f>
        <v>5.3560129704820854E-05</v>
      </c>
      <c r="F50">
        <f>-0.017/(F7*F7+F22*F22)*(F21*F22+F6*F7)</f>
        <v>4.098253563215412E-05</v>
      </c>
      <c r="G50">
        <f>(B50*B$4+C50*C$4+D50*D$4+E50*E$4+F50*F$4)/SUM(B$4:F$4)</f>
        <v>-5.193710132724188E-09</v>
      </c>
    </row>
    <row r="51" spans="1:7" ht="12.75">
      <c r="A51" t="s">
        <v>59</v>
      </c>
      <c r="B51">
        <f>-0.017/(B7*B7+B22*B22)*(B21*B7-B6*B22)</f>
        <v>9.725187345618097E-05</v>
      </c>
      <c r="C51">
        <f>-0.017/(C7*C7+C22*C22)*(C21*C7-C6*C22)</f>
        <v>-5.63100596396706E-05</v>
      </c>
      <c r="D51">
        <f>-0.017/(D7*D7+D22*D22)*(D21*D7-D6*D22)</f>
        <v>-3.291079461456076E-05</v>
      </c>
      <c r="E51">
        <f>-0.017/(E7*E7+E22*E22)*(E21*E7-E6*E22)</f>
        <v>-7.372690113978798E-06</v>
      </c>
      <c r="F51">
        <f>-0.017/(F7*F7+F22*F22)*(F21*F7-F6*F22)</f>
        <v>7.08594267878606E-05</v>
      </c>
      <c r="G51">
        <f>(B51*B$4+C51*C$4+D51*D$4+E51*E$4+F51*F$4)/SUM(B$4:F$4)</f>
        <v>2.988685363037308E-07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10000.048743926882</v>
      </c>
      <c r="C62">
        <f>C7+(2/0.017)*(C8*C50-C23*C51)</f>
        <v>10000.018052477413</v>
      </c>
      <c r="D62">
        <f>D7+(2/0.017)*(D8*D50-D23*D51)</f>
        <v>10000.02003421807</v>
      </c>
      <c r="E62">
        <f>E7+(2/0.017)*(E8*E50-E23*E51)</f>
        <v>9999.999824830313</v>
      </c>
      <c r="F62">
        <f>F7+(2/0.017)*(F8*F50-F23*F51)</f>
        <v>9999.934075094734</v>
      </c>
    </row>
    <row r="63" spans="1:6" ht="12.75">
      <c r="A63" t="s">
        <v>67</v>
      </c>
      <c r="B63">
        <f>B8+(3/0.017)*(B9*B50-B24*B51)</f>
        <v>2.0823356582257477</v>
      </c>
      <c r="C63">
        <f>C8+(3/0.017)*(C9*C50-C24*C51)</f>
        <v>-3.532580581887397</v>
      </c>
      <c r="D63">
        <f>D8+(3/0.017)*(D9*D50-D24*D51)</f>
        <v>-1.4144904630331827</v>
      </c>
      <c r="E63">
        <f>E8+(3/0.017)*(E9*E50-E24*E51)</f>
        <v>0.008062211768885127</v>
      </c>
      <c r="F63">
        <f>F8+(3/0.017)*(F9*F50-F24*F51)</f>
        <v>0.13787665488718504</v>
      </c>
    </row>
    <row r="64" spans="1:6" ht="12.75">
      <c r="A64" t="s">
        <v>68</v>
      </c>
      <c r="B64">
        <f>B9+(4/0.017)*(B10*B50-B25*B51)</f>
        <v>0.2224792220602095</v>
      </c>
      <c r="C64">
        <f>C9+(4/0.017)*(C10*C50-C25*C51)</f>
        <v>0.9331339648728234</v>
      </c>
      <c r="D64">
        <f>D9+(4/0.017)*(D10*D50-D25*D51)</f>
        <v>0.2039832458864225</v>
      </c>
      <c r="E64">
        <f>E9+(4/0.017)*(E10*E50-E25*E51)</f>
        <v>-0.14961439414018401</v>
      </c>
      <c r="F64">
        <f>F9+(4/0.017)*(F10*F50-F25*F51)</f>
        <v>-1.4809194076202292</v>
      </c>
    </row>
    <row r="65" spans="1:6" ht="12.75">
      <c r="A65" t="s">
        <v>69</v>
      </c>
      <c r="B65">
        <f>B10+(5/0.017)*(B11*B50-B26*B51)</f>
        <v>1.1005649248614637</v>
      </c>
      <c r="C65">
        <f>C10+(5/0.017)*(C11*C50-C26*C51)</f>
        <v>1.307141416449925</v>
      </c>
      <c r="D65">
        <f>D10+(5/0.017)*(D11*D50-D26*D51)</f>
        <v>1.0572341207186573</v>
      </c>
      <c r="E65">
        <f>E10+(5/0.017)*(E11*E50-E26*E51)</f>
        <v>0.11497067664862824</v>
      </c>
      <c r="F65">
        <f>F10+(5/0.017)*(F11*F50-F26*F51)</f>
        <v>-1.0144857221542392</v>
      </c>
    </row>
    <row r="66" spans="1:6" ht="12.75">
      <c r="A66" t="s">
        <v>70</v>
      </c>
      <c r="B66">
        <f>B11+(6/0.017)*(B12*B50-B27*B51)</f>
        <v>3.900651166788994</v>
      </c>
      <c r="C66">
        <f>C11+(6/0.017)*(C12*C50-C27*C51)</f>
        <v>2.701144388489233</v>
      </c>
      <c r="D66">
        <f>D11+(6/0.017)*(D12*D50-D27*D51)</f>
        <v>3.2743122458863914</v>
      </c>
      <c r="E66">
        <f>E11+(6/0.017)*(E12*E50-E27*E51)</f>
        <v>2.426515447245198</v>
      </c>
      <c r="F66">
        <f>F11+(6/0.017)*(F12*F50-F27*F51)</f>
        <v>14.291858398842772</v>
      </c>
    </row>
    <row r="67" spans="1:6" ht="12.75">
      <c r="A67" t="s">
        <v>71</v>
      </c>
      <c r="B67">
        <f>B12+(7/0.017)*(B13*B50-B28*B51)</f>
        <v>-0.1267623345787624</v>
      </c>
      <c r="C67">
        <f>C12+(7/0.017)*(C13*C50-C28*C51)</f>
        <v>-0.08133652442590353</v>
      </c>
      <c r="D67">
        <f>D12+(7/0.017)*(D13*D50-D28*D51)</f>
        <v>0.10719488140827858</v>
      </c>
      <c r="E67">
        <f>E12+(7/0.017)*(E13*E50-E28*E51)</f>
        <v>0.08700748431500181</v>
      </c>
      <c r="F67">
        <f>F12+(7/0.017)*(F13*F50-F28*F51)</f>
        <v>-0.5285925086556866</v>
      </c>
    </row>
    <row r="68" spans="1:6" ht="12.75">
      <c r="A68" t="s">
        <v>72</v>
      </c>
      <c r="B68">
        <f>B13+(8/0.017)*(B14*B50-B29*B51)</f>
        <v>0.21808325294505507</v>
      </c>
      <c r="C68">
        <f>C13+(8/0.017)*(C14*C50-C29*C51)</f>
        <v>0.1089679085499613</v>
      </c>
      <c r="D68">
        <f>D13+(8/0.017)*(D14*D50-D29*D51)</f>
        <v>0.05506936344840287</v>
      </c>
      <c r="E68">
        <f>E13+(8/0.017)*(E14*E50-E29*E51)</f>
        <v>0.009900454007983494</v>
      </c>
      <c r="F68">
        <f>F13+(8/0.017)*(F14*F50-F29*F51)</f>
        <v>-0.2884356833935683</v>
      </c>
    </row>
    <row r="69" spans="1:6" ht="12.75">
      <c r="A69" t="s">
        <v>73</v>
      </c>
      <c r="B69">
        <f>B14+(9/0.017)*(B15*B50-B30*B51)</f>
        <v>-0.07937629578343203</v>
      </c>
      <c r="C69">
        <f>C14+(9/0.017)*(C15*C50-C30*C51)</f>
        <v>0.026746303401619716</v>
      </c>
      <c r="D69">
        <f>D14+(9/0.017)*(D15*D50-D30*D51)</f>
        <v>0.050493777811690344</v>
      </c>
      <c r="E69">
        <f>E14+(9/0.017)*(E15*E50-E30*E51)</f>
        <v>0.01911645038206958</v>
      </c>
      <c r="F69">
        <f>F14+(9/0.017)*(F15*F50-F30*F51)</f>
        <v>0.07540732153471752</v>
      </c>
    </row>
    <row r="70" spans="1:6" ht="12.75">
      <c r="A70" t="s">
        <v>74</v>
      </c>
      <c r="B70">
        <f>B15+(10/0.017)*(B16*B50-B31*B51)</f>
        <v>-0.3260595286287838</v>
      </c>
      <c r="C70">
        <f>C15+(10/0.017)*(C16*C50-C31*C51)</f>
        <v>-0.06333235495717168</v>
      </c>
      <c r="D70">
        <f>D15+(10/0.017)*(D16*D50-D31*D51)</f>
        <v>-0.028142271473907243</v>
      </c>
      <c r="E70">
        <f>E15+(10/0.017)*(E16*E50-E31*E51)</f>
        <v>-0.13294982013396325</v>
      </c>
      <c r="F70">
        <f>F15+(10/0.017)*(F16*F50-F31*F51)</f>
        <v>-0.3591846030914466</v>
      </c>
    </row>
    <row r="71" spans="1:6" ht="12.75">
      <c r="A71" t="s">
        <v>75</v>
      </c>
      <c r="B71">
        <f>B16+(11/0.017)*(B17*B50-B32*B51)</f>
        <v>0.022488820891534672</v>
      </c>
      <c r="C71">
        <f>C16+(11/0.017)*(C17*C50-C32*C51)</f>
        <v>0.028284053831592187</v>
      </c>
      <c r="D71">
        <f>D16+(11/0.017)*(D17*D50-D32*D51)</f>
        <v>-0.00840546654592556</v>
      </c>
      <c r="E71">
        <f>E16+(11/0.017)*(E17*E50-E32*E51)</f>
        <v>-0.010563912974724449</v>
      </c>
      <c r="F71">
        <f>F16+(11/0.017)*(F17*F50-F32*F51)</f>
        <v>-0.06718137893991562</v>
      </c>
    </row>
    <row r="72" spans="1:6" ht="12.75">
      <c r="A72" t="s">
        <v>76</v>
      </c>
      <c r="B72">
        <f>B17+(12/0.017)*(B18*B50-B33*B51)</f>
        <v>-0.04888095120583722</v>
      </c>
      <c r="C72">
        <f>C17+(12/0.017)*(C18*C50-C33*C51)</f>
        <v>-0.06287242180128313</v>
      </c>
      <c r="D72">
        <f>D17+(12/0.017)*(D18*D50-D33*D51)</f>
        <v>-0.04475188745518028</v>
      </c>
      <c r="E72">
        <f>E17+(12/0.017)*(E18*E50-E33*E51)</f>
        <v>-0.042238003243173006</v>
      </c>
      <c r="F72">
        <f>F17+(12/0.017)*(F18*F50-F33*F51)</f>
        <v>-0.044412703847522134</v>
      </c>
    </row>
    <row r="73" spans="1:6" ht="12.75">
      <c r="A73" t="s">
        <v>77</v>
      </c>
      <c r="B73">
        <f>B18+(13/0.017)*(B19*B50-B34*B51)</f>
        <v>0.010441043975479233</v>
      </c>
      <c r="C73">
        <f>C18+(13/0.017)*(C19*C50-C34*C51)</f>
        <v>0.008733651243722178</v>
      </c>
      <c r="D73">
        <f>D18+(13/0.017)*(D19*D50-D34*D51)</f>
        <v>0.012646892561848687</v>
      </c>
      <c r="E73">
        <f>E18+(13/0.017)*(E19*E50-E34*E51)</f>
        <v>0.0308905242971257</v>
      </c>
      <c r="F73">
        <f>F18+(13/0.017)*(F19*F50-F34*F51)</f>
        <v>-0.0008590775592789359</v>
      </c>
    </row>
    <row r="74" spans="1:6" ht="12.75">
      <c r="A74" t="s">
        <v>78</v>
      </c>
      <c r="B74">
        <f>B19+(14/0.017)*(B20*B50-B35*B51)</f>
        <v>-0.21526574113647878</v>
      </c>
      <c r="C74">
        <f>C19+(14/0.017)*(C20*C50-C35*C51)</f>
        <v>-0.1951114804113056</v>
      </c>
      <c r="D74">
        <f>D19+(14/0.017)*(D20*D50-D35*D51)</f>
        <v>-0.19738716552512914</v>
      </c>
      <c r="E74">
        <f>E19+(14/0.017)*(E20*E50-E35*E51)</f>
        <v>-0.19639531682857608</v>
      </c>
      <c r="F74">
        <f>F19+(14/0.017)*(F20*F50-F35*F51)</f>
        <v>-0.15917569635930867</v>
      </c>
    </row>
    <row r="75" spans="1:6" ht="12.75">
      <c r="A75" t="s">
        <v>79</v>
      </c>
      <c r="B75" s="49">
        <f>B20</f>
        <v>-0.003241259</v>
      </c>
      <c r="C75" s="49">
        <f>C20</f>
        <v>-0.005008789</v>
      </c>
      <c r="D75" s="49">
        <f>D20</f>
        <v>-0.002008161</v>
      </c>
      <c r="E75" s="49">
        <f>E20</f>
        <v>-0.007905585</v>
      </c>
      <c r="F75" s="49">
        <f>F20</f>
        <v>-0.007343752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166.32378872017443</v>
      </c>
      <c r="C82">
        <f>C22+(2/0.017)*(C8*C51+C23*C50)</f>
        <v>79.66704750684144</v>
      </c>
      <c r="D82">
        <f>D22+(2/0.017)*(D8*D51+D23*D50)</f>
        <v>2.0196019815106414</v>
      </c>
      <c r="E82">
        <f>E22+(2/0.017)*(E8*E51+E23*E50)</f>
        <v>-96.10466407183903</v>
      </c>
      <c r="F82">
        <f>F22+(2/0.017)*(F8*F51+F23*F50)</f>
        <v>-154.865579210187</v>
      </c>
    </row>
    <row r="83" spans="1:6" ht="12.75">
      <c r="A83" t="s">
        <v>82</v>
      </c>
      <c r="B83">
        <f>B23+(3/0.017)*(B9*B51+B24*B50)</f>
        <v>-4.885918716392349</v>
      </c>
      <c r="C83">
        <f>C23+(3/0.017)*(C9*C51+C24*C50)</f>
        <v>1.6826598932251955</v>
      </c>
      <c r="D83">
        <f>D23+(3/0.017)*(D9*D51+D24*D50)</f>
        <v>3.2748386842335346</v>
      </c>
      <c r="E83">
        <f>E23+(3/0.017)*(E9*E51+E24*E50)</f>
        <v>-0.2797945109218292</v>
      </c>
      <c r="F83">
        <f>F23+(3/0.017)*(F9*F51+F24*F50)</f>
        <v>7.958825511006213</v>
      </c>
    </row>
    <row r="84" spans="1:6" ht="12.75">
      <c r="A84" t="s">
        <v>83</v>
      </c>
      <c r="B84">
        <f>B24+(4/0.017)*(B10*B51+B25*B50)</f>
        <v>2.8208043900884525</v>
      </c>
      <c r="C84">
        <f>C24+(4/0.017)*(C10*C51+C25*C50)</f>
        <v>3.330037340501795</v>
      </c>
      <c r="D84">
        <f>D24+(4/0.017)*(D10*D51+D25*D50)</f>
        <v>2.8762328599050906</v>
      </c>
      <c r="E84">
        <f>E24+(4/0.017)*(E10*E51+E25*E50)</f>
        <v>-0.4933340832153288</v>
      </c>
      <c r="F84">
        <f>F24+(4/0.017)*(F10*F51+F25*F50)</f>
        <v>-1.1783808325979794</v>
      </c>
    </row>
    <row r="85" spans="1:6" ht="12.75">
      <c r="A85" t="s">
        <v>84</v>
      </c>
      <c r="B85">
        <f>B25+(5/0.017)*(B11*B51+B26*B50)</f>
        <v>-1.0622754724341745</v>
      </c>
      <c r="C85">
        <f>C25+(5/0.017)*(C11*C51+C26*C50)</f>
        <v>0.8410879443003089</v>
      </c>
      <c r="D85">
        <f>D25+(5/0.017)*(D11*D51+D26*D50)</f>
        <v>1.4656460510304639</v>
      </c>
      <c r="E85">
        <f>E25+(5/0.017)*(E11*E51+E26*E50)</f>
        <v>-0.5490038572082968</v>
      </c>
      <c r="F85">
        <f>F25+(5/0.017)*(F11*F51+F26*F50)</f>
        <v>-0.17660871106281467</v>
      </c>
    </row>
    <row r="86" spans="1:6" ht="12.75">
      <c r="A86" t="s">
        <v>85</v>
      </c>
      <c r="B86">
        <f>B26+(6/0.017)*(B12*B51+B27*B50)</f>
        <v>0.23771332672188197</v>
      </c>
      <c r="C86">
        <f>C26+(6/0.017)*(C12*C51+C27*C50)</f>
        <v>0.09147722894533808</v>
      </c>
      <c r="D86">
        <f>D26+(6/0.017)*(D12*D51+D27*D50)</f>
        <v>-0.2746120363759343</v>
      </c>
      <c r="E86">
        <f>E26+(6/0.017)*(E12*E51+E27*E50)</f>
        <v>0.31729799417087723</v>
      </c>
      <c r="F86">
        <f>F26+(6/0.017)*(F12*F51+F27*F50)</f>
        <v>0.9245645102486365</v>
      </c>
    </row>
    <row r="87" spans="1:6" ht="12.75">
      <c r="A87" t="s">
        <v>86</v>
      </c>
      <c r="B87">
        <f>B27+(7/0.017)*(B13*B51+B28*B50)</f>
        <v>-0.17243341524106212</v>
      </c>
      <c r="C87">
        <f>C27+(7/0.017)*(C13*C51+C28*C50)</f>
        <v>0.2358218637712342</v>
      </c>
      <c r="D87">
        <f>D27+(7/0.017)*(D13*D51+D28*D50)</f>
        <v>0.3894239651906872</v>
      </c>
      <c r="E87">
        <f>E27+(7/0.017)*(E13*E51+E28*E50)</f>
        <v>0.0017313198503449041</v>
      </c>
      <c r="F87">
        <f>F27+(7/0.017)*(F13*F51+F28*F50)</f>
        <v>0.346774582107365</v>
      </c>
    </row>
    <row r="88" spans="1:6" ht="12.75">
      <c r="A88" t="s">
        <v>87</v>
      </c>
      <c r="B88">
        <f>B28+(8/0.017)*(B14*B51+B29*B50)</f>
        <v>-0.16344128685028855</v>
      </c>
      <c r="C88">
        <f>C28+(8/0.017)*(C14*C51+C29*C50)</f>
        <v>0.40703640481617576</v>
      </c>
      <c r="D88">
        <f>D28+(8/0.017)*(D14*D51+D29*D50)</f>
        <v>0.28179286323041414</v>
      </c>
      <c r="E88">
        <f>E28+(8/0.017)*(E14*E51+E29*E50)</f>
        <v>-0.3234277683738282</v>
      </c>
      <c r="F88">
        <f>F28+(8/0.017)*(F14*F51+F29*F50)</f>
        <v>-0.30772083194556643</v>
      </c>
    </row>
    <row r="89" spans="1:6" ht="12.75">
      <c r="A89" t="s">
        <v>88</v>
      </c>
      <c r="B89">
        <f>B29+(9/0.017)*(B15*B51+B30*B50)</f>
        <v>-0.07531281394015746</v>
      </c>
      <c r="C89">
        <f>C29+(9/0.017)*(C15*C51+C30*C50)</f>
        <v>0.08724373537596102</v>
      </c>
      <c r="D89">
        <f>D29+(9/0.017)*(D15*D51+D30*D50)</f>
        <v>0.13754064055336268</v>
      </c>
      <c r="E89">
        <f>E29+(9/0.017)*(E15*E51+E30*E50)</f>
        <v>-0.02442468895974662</v>
      </c>
      <c r="F89">
        <f>F29+(9/0.017)*(F15*F51+F30*F50)</f>
        <v>-0.015344062750327726</v>
      </c>
    </row>
    <row r="90" spans="1:6" ht="12.75">
      <c r="A90" t="s">
        <v>89</v>
      </c>
      <c r="B90">
        <f>B30+(10/0.017)*(B16*B51+B31*B50)</f>
        <v>0.028576300095366866</v>
      </c>
      <c r="C90">
        <f>C30+(10/0.017)*(C16*C51+C31*C50)</f>
        <v>0.11628372515956797</v>
      </c>
      <c r="D90">
        <f>D30+(10/0.017)*(D16*D51+D31*D50)</f>
        <v>0.026513028829626795</v>
      </c>
      <c r="E90">
        <f>E30+(10/0.017)*(E16*E51+E31*E50)</f>
        <v>0.011029359991201066</v>
      </c>
      <c r="F90">
        <f>F30+(10/0.017)*(F16*F51+F31*F50)</f>
        <v>0.23175337070287</v>
      </c>
    </row>
    <row r="91" spans="1:6" ht="12.75">
      <c r="A91" t="s">
        <v>90</v>
      </c>
      <c r="B91">
        <f>B31+(11/0.017)*(B17*B51+B32*B50)</f>
        <v>-0.023663786046035903</v>
      </c>
      <c r="C91">
        <f>C31+(11/0.017)*(C17*C51+C32*C50)</f>
        <v>-0.019146073188093943</v>
      </c>
      <c r="D91">
        <f>D31+(11/0.017)*(D17*D51+D32*D50)</f>
        <v>0.025098779780780175</v>
      </c>
      <c r="E91">
        <f>E31+(11/0.017)*(E17*E51+E32*E50)</f>
        <v>-0.011160903099953046</v>
      </c>
      <c r="F91">
        <f>F31+(11/0.017)*(F17*F51+F32*F50)</f>
        <v>-0.023037326364313052</v>
      </c>
    </row>
    <row r="92" spans="1:6" ht="12.75">
      <c r="A92" t="s">
        <v>91</v>
      </c>
      <c r="B92">
        <f>B32+(12/0.017)*(B18*B51+B33*B50)</f>
        <v>-0.054169519645669365</v>
      </c>
      <c r="C92">
        <f>C32+(12/0.017)*(C18*C51+C33*C50)</f>
        <v>0.05535902712111726</v>
      </c>
      <c r="D92">
        <f>D32+(12/0.017)*(D18*D51+D33*D50)</f>
        <v>0.04141995270899016</v>
      </c>
      <c r="E92">
        <f>E32+(12/0.017)*(E18*E51+E33*E50)</f>
        <v>-0.0320742688029372</v>
      </c>
      <c r="F92">
        <f>F32+(12/0.017)*(F18*F51+F33*F50)</f>
        <v>-0.028229559372286224</v>
      </c>
    </row>
    <row r="93" spans="1:6" ht="12.75">
      <c r="A93" t="s">
        <v>92</v>
      </c>
      <c r="B93">
        <f>B33+(13/0.017)*(B19*B51+B34*B50)</f>
        <v>0.11495440573915618</v>
      </c>
      <c r="C93">
        <f>C33+(13/0.017)*(C19*C51+C34*C50)</f>
        <v>0.1124953722621595</v>
      </c>
      <c r="D93">
        <f>D33+(13/0.017)*(D19*D51+D34*D50)</f>
        <v>0.11975266886374472</v>
      </c>
      <c r="E93">
        <f>E33+(13/0.017)*(E19*E51+E34*E50)</f>
        <v>0.11415119556492884</v>
      </c>
      <c r="F93">
        <f>F33+(13/0.017)*(F19*F51+F34*F50)</f>
        <v>0.08975332222221946</v>
      </c>
    </row>
    <row r="94" spans="1:6" ht="12.75">
      <c r="A94" t="s">
        <v>93</v>
      </c>
      <c r="B94">
        <f>B34+(14/0.017)*(B20*B51+B35*B50)</f>
        <v>-0.03215828838441397</v>
      </c>
      <c r="C94">
        <f>C34+(14/0.017)*(C20*C51+C35*C50)</f>
        <v>-0.007130537306357099</v>
      </c>
      <c r="D94">
        <f>D34+(14/0.017)*(D20*D51+D35*D50)</f>
        <v>-0.008806382694103988</v>
      </c>
      <c r="E94">
        <f>E34+(14/0.017)*(E20*E51+E35*E50)</f>
        <v>0.008503926500357955</v>
      </c>
      <c r="F94">
        <f>F34+(14/0.017)*(F20*F51+F35*F50)</f>
        <v>-0.019535054892250173</v>
      </c>
    </row>
    <row r="95" spans="1:6" ht="12.75">
      <c r="A95" t="s">
        <v>94</v>
      </c>
      <c r="B95" s="49">
        <f>B35</f>
        <v>-0.007728988</v>
      </c>
      <c r="C95" s="49">
        <f>C35</f>
        <v>-0.001528993</v>
      </c>
      <c r="D95" s="49">
        <f>D35</f>
        <v>0.002668108</v>
      </c>
      <c r="E95" s="49">
        <f>E35</f>
        <v>0.001150502</v>
      </c>
      <c r="F95" s="49">
        <f>F35</f>
        <v>0.002682595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2.0823255081535166</v>
      </c>
      <c r="C103">
        <f>C63*10000/C62</f>
        <v>-3.532574204715793</v>
      </c>
      <c r="D103">
        <f>D63*10000/D62</f>
        <v>-1.4144876292178206</v>
      </c>
      <c r="E103">
        <f>E63*10000/E62</f>
        <v>0.008062211910110641</v>
      </c>
      <c r="F103">
        <f>F63*10000/F62</f>
        <v>0.1378775638437185</v>
      </c>
      <c r="G103">
        <f>AVERAGE(C103:E103)</f>
        <v>-1.6463332073411676</v>
      </c>
      <c r="H103">
        <f>STDEV(C103:E103)</f>
        <v>1.7816679931333703</v>
      </c>
      <c r="I103">
        <f>(B103*B4+C103*C4+D103*D4+E103*E4+F103*F4)/SUM(B4:F4)</f>
        <v>-0.8682622462687966</v>
      </c>
      <c r="K103">
        <f>(LN(H103)+LN(H123))/2-LN(K114*K115^3)</f>
        <v>-3.3013215241839537</v>
      </c>
    </row>
    <row r="104" spans="1:11" ht="12.75">
      <c r="A104" t="s">
        <v>68</v>
      </c>
      <c r="B104">
        <f>B64*10000/B62</f>
        <v>0.22247813761440222</v>
      </c>
      <c r="C104">
        <f>C64*10000/C62</f>
        <v>0.9331322803378819</v>
      </c>
      <c r="D104">
        <f>D64*10000/D62</f>
        <v>0.20398283722275815</v>
      </c>
      <c r="E104">
        <f>E64*10000/E62</f>
        <v>-0.1496143967609747</v>
      </c>
      <c r="F104">
        <f>F64*10000/F62</f>
        <v>-1.480929170631757</v>
      </c>
      <c r="G104">
        <f>AVERAGE(C104:E104)</f>
        <v>0.32916690693322176</v>
      </c>
      <c r="H104">
        <f>STDEV(C104:E104)</f>
        <v>0.5521217077548297</v>
      </c>
      <c r="I104">
        <f>(B104*B4+C104*C4+D104*D4+E104*E4+F104*F4)/SUM(B4:F4)</f>
        <v>0.07260076265900613</v>
      </c>
      <c r="K104">
        <f>(LN(H104)+LN(H124))/2-LN(K114*K115^4)</f>
        <v>-3.2159410554938215</v>
      </c>
    </row>
    <row r="105" spans="1:11" ht="12.75">
      <c r="A105" t="s">
        <v>69</v>
      </c>
      <c r="B105">
        <f>B65*10000/B62</f>
        <v>1.1005595603019902</v>
      </c>
      <c r="C105">
        <f>C65*10000/C62</f>
        <v>1.3071390567400953</v>
      </c>
      <c r="D105">
        <f>D65*10000/D62</f>
        <v>1.0572320026370081</v>
      </c>
      <c r="E105">
        <f>E65*10000/E62</f>
        <v>0.11497067866256604</v>
      </c>
      <c r="F105">
        <f>F65*10000/F62</f>
        <v>-1.0144924101858426</v>
      </c>
      <c r="G105">
        <f>AVERAGE(C105:E105)</f>
        <v>0.8264472460132232</v>
      </c>
      <c r="H105">
        <f>STDEV(C105:E105)</f>
        <v>0.6286991039753647</v>
      </c>
      <c r="I105">
        <f>(B105*B4+C105*C4+D105*D4+E105*E4+F105*F4)/SUM(B4:F4)</f>
        <v>0.6209425477345462</v>
      </c>
      <c r="K105">
        <f>(LN(H105)+LN(H125))/2-LN(K114*K115^5)</f>
        <v>-2.912575925310147</v>
      </c>
    </row>
    <row r="106" spans="1:11" ht="12.75">
      <c r="A106" t="s">
        <v>70</v>
      </c>
      <c r="B106">
        <f>B66*10000/B62</f>
        <v>3.9006321535761455</v>
      </c>
      <c r="C106">
        <f>C66*10000/C62</f>
        <v>2.7011395122632296</v>
      </c>
      <c r="D106">
        <f>D66*10000/D62</f>
        <v>3.274305686070977</v>
      </c>
      <c r="E106">
        <f>E66*10000/E62</f>
        <v>2.426515489750394</v>
      </c>
      <c r="F106">
        <f>F66*10000/F62</f>
        <v>14.291952618405015</v>
      </c>
      <c r="G106">
        <f>AVERAGE(C106:E106)</f>
        <v>2.8006535626948668</v>
      </c>
      <c r="H106">
        <f>STDEV(C106:E106)</f>
        <v>0.4325671496072118</v>
      </c>
      <c r="I106">
        <f>(B106*B4+C106*C4+D106*D4+E106*E4+F106*F4)/SUM(B4:F4)</f>
        <v>4.491230100664935</v>
      </c>
      <c r="K106">
        <f>(LN(H106)+LN(H126))/2-LN(K114*K115^6)</f>
        <v>-3.127758658474378</v>
      </c>
    </row>
    <row r="107" spans="1:11" ht="12.75">
      <c r="A107" t="s">
        <v>71</v>
      </c>
      <c r="B107">
        <f>B67*10000/B62</f>
        <v>-0.1267617166923774</v>
      </c>
      <c r="C107">
        <f>C67*10000/C62</f>
        <v>-0.0813363775935916</v>
      </c>
      <c r="D107">
        <f>D67*10000/D62</f>
        <v>0.10719466665214582</v>
      </c>
      <c r="E107">
        <f>E67*10000/E62</f>
        <v>0.08700748583910922</v>
      </c>
      <c r="F107">
        <f>F67*10000/F62</f>
        <v>-0.5285959934197657</v>
      </c>
      <c r="G107">
        <f>AVERAGE(C107:E107)</f>
        <v>0.037621924965887815</v>
      </c>
      <c r="H107">
        <f>STDEV(C107:E107)</f>
        <v>0.1035141965054506</v>
      </c>
      <c r="I107">
        <f>(B107*B4+C107*C4+D107*D4+E107*E4+F107*F4)/SUM(B4:F4)</f>
        <v>-0.061675556172262475</v>
      </c>
      <c r="K107">
        <f>(LN(H107)+LN(H127))/2-LN(K114*K115^7)</f>
        <v>-3.4641018734947386</v>
      </c>
    </row>
    <row r="108" spans="1:9" ht="12.75">
      <c r="A108" t="s">
        <v>72</v>
      </c>
      <c r="B108">
        <f>B68*10000/B62</f>
        <v>0.21808218992682307</v>
      </c>
      <c r="C108">
        <f>C68*10000/C62</f>
        <v>0.10896771183624562</v>
      </c>
      <c r="D108">
        <f>D68*10000/D62</f>
        <v>0.05506925312146026</v>
      </c>
      <c r="E108">
        <f>E68*10000/E62</f>
        <v>0.00990045418140944</v>
      </c>
      <c r="F108">
        <f>F68*10000/F62</f>
        <v>-0.2884375849156144</v>
      </c>
      <c r="G108">
        <f>AVERAGE(C108:E108)</f>
        <v>0.05797913971303844</v>
      </c>
      <c r="H108">
        <f>STDEV(C108:E108)</f>
        <v>0.04959769112362298</v>
      </c>
      <c r="I108">
        <f>(B108*B4+C108*C4+D108*D4+E108*E4+F108*F4)/SUM(B4:F4)</f>
        <v>0.03504035625526832</v>
      </c>
    </row>
    <row r="109" spans="1:9" ht="12.75">
      <c r="A109" t="s">
        <v>73</v>
      </c>
      <c r="B109">
        <f>B69*10000/B62</f>
        <v>-0.07937590887408219</v>
      </c>
      <c r="C109">
        <f>C69*10000/C62</f>
        <v>0.02674625511800308</v>
      </c>
      <c r="D109">
        <f>D69*10000/D62</f>
        <v>0.05049367665155742</v>
      </c>
      <c r="E109">
        <f>E69*10000/E62</f>
        <v>0.01911645071693185</v>
      </c>
      <c r="F109">
        <f>F69*10000/F62</f>
        <v>0.07540781866004767</v>
      </c>
      <c r="G109">
        <f>AVERAGE(C109:E109)</f>
        <v>0.032118794162164115</v>
      </c>
      <c r="H109">
        <f>STDEV(C109:E109)</f>
        <v>0.016364006498223803</v>
      </c>
      <c r="I109">
        <f>(B109*B4+C109*C4+D109*D4+E109*E4+F109*F4)/SUM(B4:F4)</f>
        <v>0.021720035826239673</v>
      </c>
    </row>
    <row r="110" spans="1:11" ht="12.75">
      <c r="A110" t="s">
        <v>74</v>
      </c>
      <c r="B110">
        <f>B70*10000/B62</f>
        <v>-0.32605793929434856</v>
      </c>
      <c r="C110">
        <f>C70*10000/C62</f>
        <v>-0.06333224062678734</v>
      </c>
      <c r="D110">
        <f>D70*10000/D62</f>
        <v>-0.028142215093179827</v>
      </c>
      <c r="E110">
        <f>E70*10000/E62</f>
        <v>-0.13294982246284112</v>
      </c>
      <c r="F110">
        <f>F70*10000/F62</f>
        <v>-0.3591869710281504</v>
      </c>
      <c r="G110">
        <f>AVERAGE(C110:E110)</f>
        <v>-0.07480809272760276</v>
      </c>
      <c r="H110">
        <f>STDEV(C110:E110)</f>
        <v>0.053337885472880445</v>
      </c>
      <c r="I110">
        <f>(B110*B4+C110*C4+D110*D4+E110*E4+F110*F4)/SUM(B4:F4)</f>
        <v>-0.14912829401349675</v>
      </c>
      <c r="K110">
        <f>EXP(AVERAGE(K103:K107))</f>
        <v>0.040585687165776825</v>
      </c>
    </row>
    <row r="111" spans="1:9" ht="12.75">
      <c r="A111" t="s">
        <v>75</v>
      </c>
      <c r="B111">
        <f>B71*10000/B62</f>
        <v>0.02248871127272488</v>
      </c>
      <c r="C111">
        <f>C71*10000/C62</f>
        <v>0.028284002771960068</v>
      </c>
      <c r="D111">
        <f>D71*10000/D62</f>
        <v>-0.00840544970626432</v>
      </c>
      <c r="E111">
        <f>E71*10000/E62</f>
        <v>-0.010563913159772184</v>
      </c>
      <c r="F111">
        <f>F71*10000/F62</f>
        <v>-0.06718182183543962</v>
      </c>
      <c r="G111">
        <f>AVERAGE(C111:E111)</f>
        <v>0.0031048799686411877</v>
      </c>
      <c r="H111">
        <f>STDEV(C111:E111)</f>
        <v>0.021832450846812686</v>
      </c>
      <c r="I111">
        <f>(B111*B4+C111*C4+D111*D4+E111*E4+F111*F4)/SUM(B4:F4)</f>
        <v>-0.0034460664211820842</v>
      </c>
    </row>
    <row r="112" spans="1:9" ht="12.75">
      <c r="A112" t="s">
        <v>76</v>
      </c>
      <c r="B112">
        <f>B72*10000/B62</f>
        <v>-0.04888071294204746</v>
      </c>
      <c r="C112">
        <f>C72*10000/C62</f>
        <v>-0.06287230830119057</v>
      </c>
      <c r="D112">
        <f>D72*10000/D62</f>
        <v>-0.04475179779845267</v>
      </c>
      <c r="E112">
        <f>E72*10000/E62</f>
        <v>-0.0422380039830548</v>
      </c>
      <c r="F112">
        <f>F72*10000/F62</f>
        <v>-0.04441299663978174</v>
      </c>
      <c r="G112">
        <f>AVERAGE(C112:E112)</f>
        <v>-0.04995403669423268</v>
      </c>
      <c r="H112">
        <f>STDEV(C112:E112)</f>
        <v>0.011257934793732577</v>
      </c>
      <c r="I112">
        <f>(B112*B4+C112*C4+D112*D4+E112*E4+F112*F4)/SUM(B4:F4)</f>
        <v>-0.049062106164920155</v>
      </c>
    </row>
    <row r="113" spans="1:9" ht="12.75">
      <c r="A113" t="s">
        <v>77</v>
      </c>
      <c r="B113">
        <f>B73*10000/B62</f>
        <v>0.010440993081978897</v>
      </c>
      <c r="C113">
        <f>C73*10000/C62</f>
        <v>0.00873363547734646</v>
      </c>
      <c r="D113">
        <f>D73*10000/D62</f>
        <v>0.012646867224839098</v>
      </c>
      <c r="E113">
        <f>E73*10000/E62</f>
        <v>0.030890524838234058</v>
      </c>
      <c r="F113">
        <f>F73*10000/F62</f>
        <v>-0.0008590832227769436</v>
      </c>
      <c r="G113">
        <f>AVERAGE(C113:E113)</f>
        <v>0.017423675846806538</v>
      </c>
      <c r="H113">
        <f>STDEV(C113:E113)</f>
        <v>0.011825623112370464</v>
      </c>
      <c r="I113">
        <f>(B113*B4+C113*C4+D113*D4+E113*E4+F113*F4)/SUM(B4:F4)</f>
        <v>0.013974435603789326</v>
      </c>
    </row>
    <row r="114" spans="1:11" ht="12.75">
      <c r="A114" t="s">
        <v>78</v>
      </c>
      <c r="B114">
        <f>B74*10000/B62</f>
        <v>-0.2152646918518388</v>
      </c>
      <c r="C114">
        <f>C74*10000/C62</f>
        <v>-0.19511112818738216</v>
      </c>
      <c r="D114">
        <f>D74*10000/D62</f>
        <v>-0.19738677007616956</v>
      </c>
      <c r="E114">
        <f>E74*10000/E62</f>
        <v>-0.19639532026882675</v>
      </c>
      <c r="F114">
        <f>F74*10000/F62</f>
        <v>-0.15917674573049695</v>
      </c>
      <c r="G114">
        <f>AVERAGE(C114:E114)</f>
        <v>-0.19629773951079285</v>
      </c>
      <c r="H114">
        <f>STDEV(C114:E114)</f>
        <v>0.001140954865341361</v>
      </c>
      <c r="I114">
        <f>(B114*B4+C114*C4+D114*D4+E114*E4+F114*F4)/SUM(B4:F4)</f>
        <v>-0.19410127722928636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-0.003241243200907841</v>
      </c>
      <c r="C115">
        <f>C75*10000/C62</f>
        <v>-0.005008779957911293</v>
      </c>
      <c r="D115">
        <f>D75*10000/D62</f>
        <v>-0.002008156976814521</v>
      </c>
      <c r="E115">
        <f>E75*10000/E62</f>
        <v>-0.007905585138481887</v>
      </c>
      <c r="F115">
        <f>F75*10000/F62</f>
        <v>-0.007343800413934658</v>
      </c>
      <c r="G115">
        <f>AVERAGE(C115:E115)</f>
        <v>-0.004974174024402567</v>
      </c>
      <c r="H115">
        <f>STDEV(C115:E115)</f>
        <v>0.002948866376844217</v>
      </c>
      <c r="I115">
        <f>(B115*B4+C115*C4+D115*D4+E115*E4+F115*F4)/SUM(B4:F4)</f>
        <v>-0.005038860037930581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166.32297799666662</v>
      </c>
      <c r="C122">
        <f>C82*10000/C62</f>
        <v>79.66690368834351</v>
      </c>
      <c r="D122">
        <f>D82*10000/D62</f>
        <v>2.019597935404096</v>
      </c>
      <c r="E122">
        <f>E82*10000/E62</f>
        <v>-96.10466575530145</v>
      </c>
      <c r="F122">
        <f>F82*10000/F62</f>
        <v>-154.8666001667815</v>
      </c>
      <c r="G122">
        <f>AVERAGE(C122:E122)</f>
        <v>-4.806054710517951</v>
      </c>
      <c r="H122">
        <f>STDEV(C122:E122)</f>
        <v>88.0843533591671</v>
      </c>
      <c r="I122">
        <f>(B122*B4+C122*C4+D122*D4+E122*E4+F122*F4)/SUM(B4:F4)</f>
        <v>0.020605622413123036</v>
      </c>
    </row>
    <row r="123" spans="1:9" ht="12.75">
      <c r="A123" t="s">
        <v>82</v>
      </c>
      <c r="B123">
        <f>B83*10000/B62</f>
        <v>-4.88589490062197</v>
      </c>
      <c r="C123">
        <f>C83*10000/C62</f>
        <v>1.6826568556127075</v>
      </c>
      <c r="D123">
        <f>D83*10000/D62</f>
        <v>3.2748321233634443</v>
      </c>
      <c r="E123">
        <f>E83*10000/E62</f>
        <v>-0.279794515822981</v>
      </c>
      <c r="F123">
        <f>F83*10000/F62</f>
        <v>7.958877979833898</v>
      </c>
      <c r="G123">
        <f>AVERAGE(C123:E123)</f>
        <v>1.5592314877177236</v>
      </c>
      <c r="H123">
        <f>STDEV(C123:E123)</f>
        <v>1.780524642369056</v>
      </c>
      <c r="I123">
        <f>(B123*B4+C123*C4+D123*D4+E123*E4+F123*F4)/SUM(B4:F4)</f>
        <v>1.477412869330357</v>
      </c>
    </row>
    <row r="124" spans="1:9" ht="12.75">
      <c r="A124" t="s">
        <v>83</v>
      </c>
      <c r="B124">
        <f>B84*10000/B62</f>
        <v>2.82079064044718</v>
      </c>
      <c r="C124">
        <f>C84*10000/C62</f>
        <v>3.33003132897026</v>
      </c>
      <c r="D124">
        <f>D84*10000/D62</f>
        <v>2.8762270976090014</v>
      </c>
      <c r="E124">
        <f>E84*10000/E62</f>
        <v>-0.49333409185704663</v>
      </c>
      <c r="F124">
        <f>F84*10000/F62</f>
        <v>-1.178388601113669</v>
      </c>
      <c r="G124">
        <f>AVERAGE(C124:E124)</f>
        <v>1.9043081115740714</v>
      </c>
      <c r="H124">
        <f>STDEV(C124:E124)</f>
        <v>2.0887797087907254</v>
      </c>
      <c r="I124">
        <f>(B124*B4+C124*C4+D124*D4+E124*E4+F124*F4)/SUM(B4:F4)</f>
        <v>1.626554003956003</v>
      </c>
    </row>
    <row r="125" spans="1:9" ht="12.75">
      <c r="A125" t="s">
        <v>84</v>
      </c>
      <c r="B125">
        <f>B85*10000/B62</f>
        <v>-1.062270294511618</v>
      </c>
      <c r="C125">
        <f>C85*10000/C62</f>
        <v>0.8410864259309382</v>
      </c>
      <c r="D125">
        <f>D85*10000/D62</f>
        <v>1.4656431147290865</v>
      </c>
      <c r="E125">
        <f>E85*10000/E62</f>
        <v>-0.5490038668251804</v>
      </c>
      <c r="F125">
        <f>F85*10000/F62</f>
        <v>-0.1766098753617449</v>
      </c>
      <c r="G125">
        <f>AVERAGE(C125:E125)</f>
        <v>0.585908557944948</v>
      </c>
      <c r="H125">
        <f>STDEV(C125:E125)</f>
        <v>1.0312795078463628</v>
      </c>
      <c r="I125">
        <f>(B125*B4+C125*C4+D125*D4+E125*E4+F125*F4)/SUM(B4:F4)</f>
        <v>0.24532577815596604</v>
      </c>
    </row>
    <row r="126" spans="1:9" ht="12.75">
      <c r="A126" t="s">
        <v>85</v>
      </c>
      <c r="B126">
        <f>B86*10000/B62</f>
        <v>0.23771216801942827</v>
      </c>
      <c r="C126">
        <f>C86*10000/C62</f>
        <v>0.09147706380657526</v>
      </c>
      <c r="D126">
        <f>D86*10000/D62</f>
        <v>-0.27461148621329434</v>
      </c>
      <c r="E126">
        <f>E86*10000/E62</f>
        <v>0.3172979997289764</v>
      </c>
      <c r="F126">
        <f>F86*10000/F62</f>
        <v>0.9245706054715943</v>
      </c>
      <c r="G126">
        <f>AVERAGE(C126:E126)</f>
        <v>0.044721192440752434</v>
      </c>
      <c r="H126">
        <f>STDEV(C126:E126)</f>
        <v>0.2987118904856213</v>
      </c>
      <c r="I126">
        <f>(B126*B4+C126*C4+D126*D4+E126*E4+F126*F4)/SUM(B4:F4)</f>
        <v>0.1899623831062805</v>
      </c>
    </row>
    <row r="127" spans="1:9" ht="12.75">
      <c r="A127" t="s">
        <v>86</v>
      </c>
      <c r="B127">
        <f>B87*10000/B62</f>
        <v>-0.17243257473698062</v>
      </c>
      <c r="C127">
        <f>C87*10000/C62</f>
        <v>0.2358214380551158</v>
      </c>
      <c r="D127">
        <f>D87*10000/D62</f>
        <v>0.38942318501178624</v>
      </c>
      <c r="E127">
        <f>E87*10000/E62</f>
        <v>0.0017313198806723803</v>
      </c>
      <c r="F127">
        <f>F87*10000/F62</f>
        <v>0.3467768682305836</v>
      </c>
      <c r="G127">
        <f>AVERAGE(C127:E127)</f>
        <v>0.2089919809825248</v>
      </c>
      <c r="H127">
        <f>STDEV(C127:E127)</f>
        <v>0.19523347663072016</v>
      </c>
      <c r="I127">
        <f>(B127*B4+C127*C4+D127*D4+E127*E4+F127*F4)/SUM(B4:F4)</f>
        <v>0.17204259315844547</v>
      </c>
    </row>
    <row r="128" spans="1:9" ht="12.75">
      <c r="A128" t="s">
        <v>87</v>
      </c>
      <c r="B128">
        <f>B88*10000/B62</f>
        <v>-0.16344049017715828</v>
      </c>
      <c r="C128">
        <f>C88*10000/C62</f>
        <v>0.4070356700159518</v>
      </c>
      <c r="D128">
        <f>D88*10000/D62</f>
        <v>0.2817922986815779</v>
      </c>
      <c r="E128">
        <f>E88*10000/E62</f>
        <v>-0.3234277740393024</v>
      </c>
      <c r="F128">
        <f>F88*10000/F62</f>
        <v>-0.3077228606056098</v>
      </c>
      <c r="G128">
        <f>AVERAGE(C128:E128)</f>
        <v>0.12180006488607577</v>
      </c>
      <c r="H128">
        <f>STDEV(C128:E128)</f>
        <v>0.39063070403057387</v>
      </c>
      <c r="I128">
        <f>(B128*B4+C128*C4+D128*D4+E128*E4+F128*F4)/SUM(B4:F4)</f>
        <v>0.02324012828659698</v>
      </c>
    </row>
    <row r="129" spans="1:9" ht="12.75">
      <c r="A129" t="s">
        <v>88</v>
      </c>
      <c r="B129">
        <f>B89*10000/B62</f>
        <v>-0.07531244683771726</v>
      </c>
      <c r="C129">
        <f>C89*10000/C62</f>
        <v>0.0872435778796891</v>
      </c>
      <c r="D129">
        <f>D89*10000/D62</f>
        <v>0.1375403650019961</v>
      </c>
      <c r="E129">
        <f>E89*10000/E62</f>
        <v>-0.024424689387593138</v>
      </c>
      <c r="F129">
        <f>F89*10000/F62</f>
        <v>-0.015344163906582919</v>
      </c>
      <c r="G129">
        <f>AVERAGE(C129:E129)</f>
        <v>0.06678641783136402</v>
      </c>
      <c r="H129">
        <f>STDEV(C129:E129)</f>
        <v>0.08289777595803002</v>
      </c>
      <c r="I129">
        <f>(B129*B4+C129*C4+D129*D4+E129*E4+F129*F4)/SUM(B4:F4)</f>
        <v>0.03523917045845451</v>
      </c>
    </row>
    <row r="130" spans="1:9" ht="12.75">
      <c r="A130" t="s">
        <v>89</v>
      </c>
      <c r="B130">
        <f>B90*10000/B62</f>
        <v>0.028576160803937586</v>
      </c>
      <c r="C130">
        <f>C90*10000/C62</f>
        <v>0.11628351523901474</v>
      </c>
      <c r="D130">
        <f>D90*10000/D62</f>
        <v>0.026512975712953083</v>
      </c>
      <c r="E130">
        <f>E90*10000/E62</f>
        <v>0.011029360184402023</v>
      </c>
      <c r="F130">
        <f>F90*10000/F62</f>
        <v>0.23175489854484316</v>
      </c>
      <c r="G130">
        <f>AVERAGE(C130:E130)</f>
        <v>0.05127528371212329</v>
      </c>
      <c r="H130">
        <f>STDEV(C130:E130)</f>
        <v>0.056828586223391465</v>
      </c>
      <c r="I130">
        <f>(B130*B4+C130*C4+D130*D4+E130*E4+F130*F4)/SUM(B4:F4)</f>
        <v>0.07204195814156339</v>
      </c>
    </row>
    <row r="131" spans="1:9" ht="12.75">
      <c r="A131" t="s">
        <v>90</v>
      </c>
      <c r="B131">
        <f>B91*10000/B62</f>
        <v>-0.02366367070001247</v>
      </c>
      <c r="C131">
        <f>C91*10000/C62</f>
        <v>-0.01914603862475096</v>
      </c>
      <c r="D131">
        <f>D91*10000/D62</f>
        <v>0.02509872949743817</v>
      </c>
      <c r="E131">
        <f>E91*10000/E62</f>
        <v>-0.01116090329545824</v>
      </c>
      <c r="F131">
        <f>F91*10000/F62</f>
        <v>-0.023037478238670098</v>
      </c>
      <c r="G131">
        <f>AVERAGE(C131:E131)</f>
        <v>-0.0017360708075903428</v>
      </c>
      <c r="H131">
        <f>STDEV(C131:E131)</f>
        <v>0.02358008645265849</v>
      </c>
      <c r="I131">
        <f>(B131*B4+C131*C4+D131*D4+E131*E4+F131*F4)/SUM(B4:F4)</f>
        <v>-0.0077574368408958325</v>
      </c>
    </row>
    <row r="132" spans="1:9" ht="12.75">
      <c r="A132" t="s">
        <v>91</v>
      </c>
      <c r="B132">
        <f>B92*10000/B62</f>
        <v>-0.05416925560344593</v>
      </c>
      <c r="C132">
        <f>C92*10000/C62</f>
        <v>0.055358927184539004</v>
      </c>
      <c r="D132">
        <f>D92*10000/D62</f>
        <v>0.041419869727519903</v>
      </c>
      <c r="E132">
        <f>E92*10000/E62</f>
        <v>-0.03207426936478117</v>
      </c>
      <c r="F132">
        <f>F92*10000/F62</f>
        <v>-0.028229745476615848</v>
      </c>
      <c r="G132">
        <f>AVERAGE(C132:E132)</f>
        <v>0.02156817584909258</v>
      </c>
      <c r="H132">
        <f>STDEV(C132:E132)</f>
        <v>0.046975613642507165</v>
      </c>
      <c r="I132">
        <f>(B132*B4+C132*C4+D132*D4+E132*E4+F132*F4)/SUM(B4:F4)</f>
        <v>0.00395532315038582</v>
      </c>
    </row>
    <row r="133" spans="1:9" ht="12.75">
      <c r="A133" t="s">
        <v>92</v>
      </c>
      <c r="B133">
        <f>B93*10000/B62</f>
        <v>0.11495384540897265</v>
      </c>
      <c r="C133">
        <f>C93*10000/C62</f>
        <v>0.11249516918050943</v>
      </c>
      <c r="D133">
        <f>D93*10000/D62</f>
        <v>0.11975242894911713</v>
      </c>
      <c r="E133">
        <f>E93*10000/E62</f>
        <v>0.11415119756451181</v>
      </c>
      <c r="F133">
        <f>F93*10000/F62</f>
        <v>0.08975391392404673</v>
      </c>
      <c r="G133">
        <f>AVERAGE(C133:E133)</f>
        <v>0.11546626523137944</v>
      </c>
      <c r="H133">
        <f>STDEV(C133:E133)</f>
        <v>0.0038031575123303784</v>
      </c>
      <c r="I133">
        <f>(B133*B4+C133*C4+D133*D4+E133*E4+F133*F4)/SUM(B4:F4)</f>
        <v>0.11196531252289928</v>
      </c>
    </row>
    <row r="134" spans="1:9" ht="12.75">
      <c r="A134" t="s">
        <v>93</v>
      </c>
      <c r="B134">
        <f>B94*10000/B62</f>
        <v>-0.03215813163305228</v>
      </c>
      <c r="C134">
        <f>C94*10000/C62</f>
        <v>-0.007130524433993969</v>
      </c>
      <c r="D134">
        <f>D94*10000/D62</f>
        <v>-0.008806365051240203</v>
      </c>
      <c r="E134">
        <f>E94*10000/E62</f>
        <v>0.008503926649320972</v>
      </c>
      <c r="F134">
        <f>F94*10000/F62</f>
        <v>-0.019535183677763503</v>
      </c>
      <c r="G134">
        <f>AVERAGE(C134:E134)</f>
        <v>-0.0024776542786377333</v>
      </c>
      <c r="H134">
        <f>STDEV(C134:E134)</f>
        <v>0.009547169748233393</v>
      </c>
      <c r="I134">
        <f>(B134*B4+C134*C4+D134*D4+E134*E4+F134*F4)/SUM(B4:F4)</f>
        <v>-0.009053824692577893</v>
      </c>
    </row>
    <row r="135" spans="1:9" ht="12.75">
      <c r="A135" t="s">
        <v>94</v>
      </c>
      <c r="B135">
        <f>B95*10000/B62</f>
        <v>-0.007728950326061043</v>
      </c>
      <c r="C135">
        <f>C95*10000/C62</f>
        <v>-0.001528990239793823</v>
      </c>
      <c r="D135">
        <f>D95*10000/D62</f>
        <v>0.0026681026546649584</v>
      </c>
      <c r="E135">
        <f>E95*10000/E62</f>
        <v>0.001150502020153308</v>
      </c>
      <c r="F135">
        <f>F95*10000/F62</f>
        <v>0.002682612685098713</v>
      </c>
      <c r="G135">
        <f>AVERAGE(C135:E135)</f>
        <v>0.0007632048116748145</v>
      </c>
      <c r="H135">
        <f>STDEV(C135:E135)</f>
        <v>0.0021251815303522954</v>
      </c>
      <c r="I135">
        <f>(B135*B4+C135*C4+D135*D4+E135*E4+F135*F4)/SUM(B4:F4)</f>
        <v>-0.0002126836760161995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2005-04-20T13:35:07Z</cp:lastPrinted>
  <dcterms:created xsi:type="dcterms:W3CDTF">2005-04-20T13:35:07Z</dcterms:created>
  <dcterms:modified xsi:type="dcterms:W3CDTF">2005-04-20T15:28:05Z</dcterms:modified>
  <cp:category/>
  <cp:version/>
  <cp:contentType/>
  <cp:contentStatus/>
</cp:coreProperties>
</file>