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<sst xmlns="http://schemas.openxmlformats.org/spreadsheetml/2006/main" count="204" uniqueCount="98">
  <si>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21/04/2005       07:45:50</t>
  </si>
  <si>
    <t>LISSNER</t>
  </si>
  <si>
    <t>HCMQAP555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</si>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</sst>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9396212"/>
        <c:axId val="40348181"/>
      </c:lineChart>
      <c:catAx>
        <c:axId val="193962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348181"/>
        <c:crosses val="autoZero"/>
        <c:auto val="1"/>
        <c:lblOffset val="100"/>
        <c:noMultiLvlLbl val="0"/>
      </c:catAx>
      <c:valAx>
        <c:axId val="40348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39621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</v>
      </c>
      <c r="C4" s="12">
        <v>-0.003755</v>
      </c>
      <c r="D4" s="12">
        <v>-0.003754</v>
      </c>
      <c r="E4" s="12">
        <v>-0.003756</v>
      </c>
      <c r="F4" s="24">
        <v>-0.002081</v>
      </c>
      <c r="G4" s="34">
        <v>-0.011702</v>
      </c>
    </row>
    <row r="5" spans="1:7" ht="12.75" thickBot="1">
      <c r="A5" s="44" t="s">
        <v>13</v>
      </c>
      <c r="B5" s="45">
        <v>6.040892</v>
      </c>
      <c r="C5" s="46">
        <v>2.821762</v>
      </c>
      <c r="D5" s="46">
        <v>0.180069</v>
      </c>
      <c r="E5" s="46">
        <v>-2.630677</v>
      </c>
      <c r="F5" s="47">
        <v>-7.292934</v>
      </c>
      <c r="G5" s="48">
        <v>4.888666</v>
      </c>
    </row>
    <row r="6" spans="1:7" ht="12.75" thickTop="1">
      <c r="A6" s="6" t="s">
        <v>14</v>
      </c>
      <c r="B6" s="39">
        <v>-178.0188</v>
      </c>
      <c r="C6" s="40">
        <v>74.21769</v>
      </c>
      <c r="D6" s="40">
        <v>-174.2082</v>
      </c>
      <c r="E6" s="40">
        <v>250.188</v>
      </c>
      <c r="F6" s="41">
        <v>-77.87179</v>
      </c>
      <c r="G6" s="42">
        <v>0.005052666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-2.342797</v>
      </c>
      <c r="C8" s="13">
        <v>-1.595437</v>
      </c>
      <c r="D8" s="13">
        <v>-1.025689</v>
      </c>
      <c r="E8" s="13">
        <v>-2.337329</v>
      </c>
      <c r="F8" s="25">
        <v>-7.500048</v>
      </c>
      <c r="G8" s="35">
        <v>-2.532393</v>
      </c>
    </row>
    <row r="9" spans="1:7" ht="12">
      <c r="A9" s="20" t="s">
        <v>17</v>
      </c>
      <c r="B9" s="29">
        <v>0.3184931</v>
      </c>
      <c r="C9" s="13">
        <v>0.6187807</v>
      </c>
      <c r="D9" s="13">
        <v>1.739288</v>
      </c>
      <c r="E9" s="13">
        <v>0.04085836</v>
      </c>
      <c r="F9" s="25">
        <v>-1.8664</v>
      </c>
      <c r="G9" s="35">
        <v>0.3744006</v>
      </c>
    </row>
    <row r="10" spans="1:7" ht="12">
      <c r="A10" s="20" t="s">
        <v>18</v>
      </c>
      <c r="B10" s="29">
        <v>-0.297036</v>
      </c>
      <c r="C10" s="13">
        <v>0.7208148</v>
      </c>
      <c r="D10" s="13">
        <v>0.2074048</v>
      </c>
      <c r="E10" s="13">
        <v>1.173551</v>
      </c>
      <c r="F10" s="25">
        <v>-0.9793551</v>
      </c>
      <c r="G10" s="35">
        <v>0.3322223</v>
      </c>
    </row>
    <row r="11" spans="1:7" ht="12">
      <c r="A11" s="21" t="s">
        <v>19</v>
      </c>
      <c r="B11" s="31">
        <v>4.004391</v>
      </c>
      <c r="C11" s="15">
        <v>2.388494</v>
      </c>
      <c r="D11" s="15">
        <v>3.466101</v>
      </c>
      <c r="E11" s="15">
        <v>2.311693</v>
      </c>
      <c r="F11" s="27">
        <v>13.88158</v>
      </c>
      <c r="G11" s="37">
        <v>4.395433</v>
      </c>
    </row>
    <row r="12" spans="1:7" ht="12">
      <c r="A12" s="20" t="s">
        <v>20</v>
      </c>
      <c r="B12" s="29">
        <v>-0.1622877</v>
      </c>
      <c r="C12" s="13">
        <v>-0.287035</v>
      </c>
      <c r="D12" s="13">
        <v>-0.3927248</v>
      </c>
      <c r="E12" s="13">
        <v>-0.186397</v>
      </c>
      <c r="F12" s="25">
        <v>-0.3940793</v>
      </c>
      <c r="G12" s="35">
        <v>-0.2844557</v>
      </c>
    </row>
    <row r="13" spans="1:7" ht="12">
      <c r="A13" s="20" t="s">
        <v>21</v>
      </c>
      <c r="B13" s="29">
        <v>0.04488781</v>
      </c>
      <c r="C13" s="13">
        <v>-0.02356263</v>
      </c>
      <c r="D13" s="13">
        <v>-0.03472473</v>
      </c>
      <c r="E13" s="13">
        <v>-0.1424369</v>
      </c>
      <c r="F13" s="25">
        <v>0.1096009</v>
      </c>
      <c r="G13" s="35">
        <v>-0.02721355</v>
      </c>
    </row>
    <row r="14" spans="1:7" ht="12">
      <c r="A14" s="20" t="s">
        <v>22</v>
      </c>
      <c r="B14" s="29">
        <v>0.1076143</v>
      </c>
      <c r="C14" s="13">
        <v>0.1389737</v>
      </c>
      <c r="D14" s="13">
        <v>-0.02157262</v>
      </c>
      <c r="E14" s="13">
        <v>0.09461075</v>
      </c>
      <c r="F14" s="25">
        <v>0.05602502</v>
      </c>
      <c r="G14" s="35">
        <v>0.07407175</v>
      </c>
    </row>
    <row r="15" spans="1:7" ht="12">
      <c r="A15" s="21" t="s">
        <v>23</v>
      </c>
      <c r="B15" s="31">
        <v>-0.2917429</v>
      </c>
      <c r="C15" s="15">
        <v>-0.0818318</v>
      </c>
      <c r="D15" s="15">
        <v>-0.005346749</v>
      </c>
      <c r="E15" s="15">
        <v>-0.05599488</v>
      </c>
      <c r="F15" s="27">
        <v>-0.3962174</v>
      </c>
      <c r="G15" s="37">
        <v>-0.1295267</v>
      </c>
    </row>
    <row r="16" spans="1:7" ht="12">
      <c r="A16" s="20" t="s">
        <v>24</v>
      </c>
      <c r="B16" s="29">
        <v>-0.03834075</v>
      </c>
      <c r="C16" s="13">
        <v>-0.04245552</v>
      </c>
      <c r="D16" s="13">
        <v>-0.0288134</v>
      </c>
      <c r="E16" s="13">
        <v>-0.03657792</v>
      </c>
      <c r="F16" s="25">
        <v>0.037578</v>
      </c>
      <c r="G16" s="35">
        <v>-0.02649368</v>
      </c>
    </row>
    <row r="17" spans="1:7" ht="12">
      <c r="A17" s="20" t="s">
        <v>25</v>
      </c>
      <c r="B17" s="29">
        <v>-0.03490647</v>
      </c>
      <c r="C17" s="13">
        <v>-0.03629254</v>
      </c>
      <c r="D17" s="13">
        <v>-0.03361854</v>
      </c>
      <c r="E17" s="13">
        <v>-0.02339279</v>
      </c>
      <c r="F17" s="25">
        <v>-0.0267486</v>
      </c>
      <c r="G17" s="35">
        <v>-0.0310767</v>
      </c>
    </row>
    <row r="18" spans="1:7" ht="12">
      <c r="A18" s="20" t="s">
        <v>26</v>
      </c>
      <c r="B18" s="29">
        <v>0.07864675</v>
      </c>
      <c r="C18" s="13">
        <v>0.01122248</v>
      </c>
      <c r="D18" s="13">
        <v>0.08038819</v>
      </c>
      <c r="E18" s="13">
        <v>-0.03204428</v>
      </c>
      <c r="F18" s="25">
        <v>-0.003228986</v>
      </c>
      <c r="G18" s="35">
        <v>0.02527418</v>
      </c>
    </row>
    <row r="19" spans="1:7" ht="12">
      <c r="A19" s="21" t="s">
        <v>27</v>
      </c>
      <c r="B19" s="31">
        <v>-0.2130226</v>
      </c>
      <c r="C19" s="15">
        <v>-0.1925447</v>
      </c>
      <c r="D19" s="15">
        <v>-0.2079621</v>
      </c>
      <c r="E19" s="15">
        <v>-0.1999596</v>
      </c>
      <c r="F19" s="27">
        <v>-0.1517254</v>
      </c>
      <c r="G19" s="37">
        <v>-0.1955606</v>
      </c>
    </row>
    <row r="20" spans="1:7" ht="12.75" thickBot="1">
      <c r="A20" s="44" t="s">
        <v>28</v>
      </c>
      <c r="B20" s="45">
        <v>-0.001237185</v>
      </c>
      <c r="C20" s="46">
        <v>0.00637732</v>
      </c>
      <c r="D20" s="46">
        <v>-0.0007494783</v>
      </c>
      <c r="E20" s="46">
        <v>0.001878888</v>
      </c>
      <c r="F20" s="47">
        <v>0.01049844</v>
      </c>
      <c r="G20" s="48">
        <v>0.003027086</v>
      </c>
    </row>
    <row r="21" spans="1:7" ht="12.75" thickTop="1">
      <c r="A21" s="6" t="s">
        <v>29</v>
      </c>
      <c r="B21" s="39">
        <v>-160.1555</v>
      </c>
      <c r="C21" s="40">
        <v>-16.57668</v>
      </c>
      <c r="D21" s="40">
        <v>73.58877</v>
      </c>
      <c r="E21" s="40">
        <v>98.26729</v>
      </c>
      <c r="F21" s="41">
        <v>-106.3208</v>
      </c>
      <c r="G21" s="43">
        <v>0.001385973</v>
      </c>
    </row>
    <row r="22" spans="1:7" ht="12">
      <c r="A22" s="20" t="s">
        <v>30</v>
      </c>
      <c r="B22" s="29">
        <v>120.8237</v>
      </c>
      <c r="C22" s="13">
        <v>56.43584</v>
      </c>
      <c r="D22" s="13">
        <v>3.60139</v>
      </c>
      <c r="E22" s="13">
        <v>-52.61402</v>
      </c>
      <c r="F22" s="25">
        <v>-145.869</v>
      </c>
      <c r="G22" s="36">
        <v>0</v>
      </c>
    </row>
    <row r="23" spans="1:7" ht="12">
      <c r="A23" s="20" t="s">
        <v>31</v>
      </c>
      <c r="B23" s="29">
        <v>3.36433</v>
      </c>
      <c r="C23" s="13">
        <v>1.697121</v>
      </c>
      <c r="D23" s="13">
        <v>1.851194</v>
      </c>
      <c r="E23" s="13">
        <v>2.22704</v>
      </c>
      <c r="F23" s="25">
        <v>4.950626</v>
      </c>
      <c r="G23" s="35">
        <v>2.536807</v>
      </c>
    </row>
    <row r="24" spans="1:7" ht="12">
      <c r="A24" s="20" t="s">
        <v>32</v>
      </c>
      <c r="B24" s="29">
        <v>-2.431246</v>
      </c>
      <c r="C24" s="13">
        <v>2.711877</v>
      </c>
      <c r="D24" s="13">
        <v>1.374824</v>
      </c>
      <c r="E24" s="13">
        <v>4.142906</v>
      </c>
      <c r="F24" s="25">
        <v>1.145786</v>
      </c>
      <c r="G24" s="35">
        <v>1.781175</v>
      </c>
    </row>
    <row r="25" spans="1:7" ht="12">
      <c r="A25" s="20" t="s">
        <v>33</v>
      </c>
      <c r="B25" s="29">
        <v>-0.05472684</v>
      </c>
      <c r="C25" s="13">
        <v>-0.2541795</v>
      </c>
      <c r="D25" s="13">
        <v>0.249123</v>
      </c>
      <c r="E25" s="13">
        <v>0.586764</v>
      </c>
      <c r="F25" s="25">
        <v>-1.394484</v>
      </c>
      <c r="G25" s="35">
        <v>-0.05384014</v>
      </c>
    </row>
    <row r="26" spans="1:7" ht="12">
      <c r="A26" s="21" t="s">
        <v>34</v>
      </c>
      <c r="B26" s="31">
        <v>1.752481</v>
      </c>
      <c r="C26" s="15">
        <v>0.7695774</v>
      </c>
      <c r="D26" s="15">
        <v>1.007899</v>
      </c>
      <c r="E26" s="15">
        <v>0.6333231</v>
      </c>
      <c r="F26" s="27">
        <v>0.5595584</v>
      </c>
      <c r="G26" s="37">
        <v>0.9086551</v>
      </c>
    </row>
    <row r="27" spans="1:7" ht="12">
      <c r="A27" s="20" t="s">
        <v>35</v>
      </c>
      <c r="B27" s="29">
        <v>0.02394181</v>
      </c>
      <c r="C27" s="13">
        <v>0.1800228</v>
      </c>
      <c r="D27" s="13">
        <v>0.02744455</v>
      </c>
      <c r="E27" s="13">
        <v>0.007374464</v>
      </c>
      <c r="F27" s="25">
        <v>0.2469302</v>
      </c>
      <c r="G27" s="35">
        <v>0.08806945</v>
      </c>
    </row>
    <row r="28" spans="1:7" ht="12">
      <c r="A28" s="20" t="s">
        <v>36</v>
      </c>
      <c r="B28" s="29">
        <v>-0.08738496</v>
      </c>
      <c r="C28" s="13">
        <v>0.2624845</v>
      </c>
      <c r="D28" s="13">
        <v>0.3374837</v>
      </c>
      <c r="E28" s="13">
        <v>0.4461529</v>
      </c>
      <c r="F28" s="25">
        <v>0.4725414</v>
      </c>
      <c r="G28" s="35">
        <v>0.3020771</v>
      </c>
    </row>
    <row r="29" spans="1:7" ht="12">
      <c r="A29" s="20" t="s">
        <v>37</v>
      </c>
      <c r="B29" s="29">
        <v>0.09269007</v>
      </c>
      <c r="C29" s="13">
        <v>0.05430575</v>
      </c>
      <c r="D29" s="13">
        <v>-0.02830312</v>
      </c>
      <c r="E29" s="13">
        <v>0.01034257</v>
      </c>
      <c r="F29" s="25">
        <v>0.03746163</v>
      </c>
      <c r="G29" s="35">
        <v>0.02716883</v>
      </c>
    </row>
    <row r="30" spans="1:7" ht="12">
      <c r="A30" s="21" t="s">
        <v>38</v>
      </c>
      <c r="B30" s="31">
        <v>0.143166</v>
      </c>
      <c r="C30" s="15">
        <v>0.1003847</v>
      </c>
      <c r="D30" s="15">
        <v>0.1306839</v>
      </c>
      <c r="E30" s="15">
        <v>-0.07511886</v>
      </c>
      <c r="F30" s="27">
        <v>0.2110393</v>
      </c>
      <c r="G30" s="37">
        <v>0.08637159</v>
      </c>
    </row>
    <row r="31" spans="1:7" ht="12">
      <c r="A31" s="20" t="s">
        <v>39</v>
      </c>
      <c r="B31" s="29">
        <v>-0.01036457</v>
      </c>
      <c r="C31" s="13">
        <v>0.02666077</v>
      </c>
      <c r="D31" s="13">
        <v>-0.01413494</v>
      </c>
      <c r="E31" s="13">
        <v>0.003451425</v>
      </c>
      <c r="F31" s="25">
        <v>0.02662536</v>
      </c>
      <c r="G31" s="35">
        <v>0.005892459</v>
      </c>
    </row>
    <row r="32" spans="1:7" ht="12">
      <c r="A32" s="20" t="s">
        <v>40</v>
      </c>
      <c r="B32" s="29">
        <v>0.03133145</v>
      </c>
      <c r="C32" s="13">
        <v>0.04877192</v>
      </c>
      <c r="D32" s="13">
        <v>0.06299822</v>
      </c>
      <c r="E32" s="13">
        <v>0.02547783</v>
      </c>
      <c r="F32" s="25">
        <v>0.09723515</v>
      </c>
      <c r="G32" s="35">
        <v>0.05052111</v>
      </c>
    </row>
    <row r="33" spans="1:7" ht="12">
      <c r="A33" s="20" t="s">
        <v>41</v>
      </c>
      <c r="B33" s="29">
        <v>0.1560849</v>
      </c>
      <c r="C33" s="13">
        <v>0.1094089</v>
      </c>
      <c r="D33" s="13">
        <v>0.07881875</v>
      </c>
      <c r="E33" s="13">
        <v>0.07033255</v>
      </c>
      <c r="F33" s="25">
        <v>0.09327412</v>
      </c>
      <c r="G33" s="35">
        <v>0.09725492</v>
      </c>
    </row>
    <row r="34" spans="1:7" ht="12">
      <c r="A34" s="21" t="s">
        <v>42</v>
      </c>
      <c r="B34" s="31">
        <v>-0.01725927</v>
      </c>
      <c r="C34" s="15">
        <v>-0.006059792</v>
      </c>
      <c r="D34" s="15">
        <v>0.01156226</v>
      </c>
      <c r="E34" s="15">
        <v>-0.002695436</v>
      </c>
      <c r="F34" s="27">
        <v>-0.02776416</v>
      </c>
      <c r="G34" s="37">
        <v>-0.005548859</v>
      </c>
    </row>
    <row r="35" spans="1:7" ht="12.75" thickBot="1">
      <c r="A35" s="22" t="s">
        <v>43</v>
      </c>
      <c r="B35" s="32">
        <v>0.001264547</v>
      </c>
      <c r="C35" s="16">
        <v>-0.002693492</v>
      </c>
      <c r="D35" s="16">
        <v>-0.001247875</v>
      </c>
      <c r="E35" s="16">
        <v>-0.0004579307</v>
      </c>
      <c r="F35" s="28">
        <v>0.00599115</v>
      </c>
      <c r="G35" s="38">
        <v>-7.638477E-05</v>
      </c>
    </row>
    <row r="36" spans="1:7" ht="12">
      <c r="A36" s="4" t="s">
        <v>44</v>
      </c>
      <c r="B36" s="3">
        <v>20.45593</v>
      </c>
      <c r="C36" s="3">
        <v>20.45288</v>
      </c>
      <c r="D36" s="3">
        <v>20.46204</v>
      </c>
      <c r="E36" s="3">
        <v>20.45898</v>
      </c>
      <c r="F36" s="3">
        <v>20.46509</v>
      </c>
      <c r="G36" s="3"/>
    </row>
    <row r="37" spans="1:6" ht="12">
      <c r="A37" s="4" t="s">
        <v>45</v>
      </c>
      <c r="B37" s="2">
        <v>0.3417969</v>
      </c>
      <c r="C37" s="2">
        <v>0.3168742</v>
      </c>
      <c r="D37" s="2">
        <v>0.3072103</v>
      </c>
      <c r="E37" s="2">
        <v>0.2975464</v>
      </c>
      <c r="F37" s="2">
        <v>0.293986</v>
      </c>
    </row>
    <row r="38" spans="1:7" ht="12">
      <c r="A38" s="4" t="s">
        <v>53</v>
      </c>
      <c r="B38" s="2">
        <v>0.0003058769</v>
      </c>
      <c r="C38" s="2">
        <v>-0.000126007</v>
      </c>
      <c r="D38" s="2">
        <v>0.0002961088</v>
      </c>
      <c r="E38" s="2">
        <v>-0.000424429</v>
      </c>
      <c r="F38" s="2">
        <v>0.0001297179</v>
      </c>
      <c r="G38" s="2">
        <v>0.0002566335</v>
      </c>
    </row>
    <row r="39" spans="1:7" ht="12.75" thickBot="1">
      <c r="A39" s="4" t="s">
        <v>54</v>
      </c>
      <c r="B39" s="2">
        <v>0.0002685686</v>
      </c>
      <c r="C39" s="2">
        <v>2.889149E-05</v>
      </c>
      <c r="D39" s="2">
        <v>-0.0001252076</v>
      </c>
      <c r="E39" s="2">
        <v>-0.0001692875</v>
      </c>
      <c r="F39" s="2">
        <v>0.0001826376</v>
      </c>
      <c r="G39" s="2">
        <v>0.0009176245</v>
      </c>
    </row>
    <row r="40" spans="2:7" ht="12.75" thickBot="1">
      <c r="B40" s="7" t="s">
        <v>46</v>
      </c>
      <c r="C40" s="18">
        <v>-0.003755</v>
      </c>
      <c r="D40" s="17" t="s">
        <v>47</v>
      </c>
      <c r="E40" s="18">
        <v>3.116494</v>
      </c>
      <c r="F40" s="17" t="s">
        <v>48</v>
      </c>
      <c r="G40" s="8">
        <v>55.043861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12.505</v>
      </c>
      <c r="D43" s="1">
        <v>12.505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3.14062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</v>
      </c>
      <c r="C4">
        <v>0.003755</v>
      </c>
      <c r="D4">
        <v>0.003754</v>
      </c>
      <c r="E4">
        <v>0.003756</v>
      </c>
      <c r="F4">
        <v>0.002081</v>
      </c>
      <c r="G4">
        <v>0.011702</v>
      </c>
    </row>
    <row r="5" spans="1:7" ht="12.75">
      <c r="A5" t="s">
        <v>13</v>
      </c>
      <c r="B5">
        <v>6.040892</v>
      </c>
      <c r="C5">
        <v>2.821762</v>
      </c>
      <c r="D5">
        <v>0.180069</v>
      </c>
      <c r="E5">
        <v>-2.630677</v>
      </c>
      <c r="F5">
        <v>-7.292934</v>
      </c>
      <c r="G5">
        <v>4.888666</v>
      </c>
    </row>
    <row r="6" spans="1:7" ht="12.75">
      <c r="A6" t="s">
        <v>14</v>
      </c>
      <c r="B6" s="49">
        <v>-178.0188</v>
      </c>
      <c r="C6" s="49">
        <v>74.21769</v>
      </c>
      <c r="D6" s="49">
        <v>-174.2082</v>
      </c>
      <c r="E6" s="49">
        <v>250.188</v>
      </c>
      <c r="F6" s="49">
        <v>-77.87179</v>
      </c>
      <c r="G6" s="49">
        <v>0.005052666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-2.342797</v>
      </c>
      <c r="C8" s="49">
        <v>-1.595437</v>
      </c>
      <c r="D8" s="49">
        <v>-1.025689</v>
      </c>
      <c r="E8" s="49">
        <v>-2.337329</v>
      </c>
      <c r="F8" s="49">
        <v>-7.500048</v>
      </c>
      <c r="G8" s="49">
        <v>-2.532393</v>
      </c>
    </row>
    <row r="9" spans="1:7" ht="12.75">
      <c r="A9" t="s">
        <v>17</v>
      </c>
      <c r="B9" s="49">
        <v>0.3184931</v>
      </c>
      <c r="C9" s="49">
        <v>0.6187807</v>
      </c>
      <c r="D9" s="49">
        <v>1.739288</v>
      </c>
      <c r="E9" s="49">
        <v>0.04085836</v>
      </c>
      <c r="F9" s="49">
        <v>-1.8664</v>
      </c>
      <c r="G9" s="49">
        <v>0.3744006</v>
      </c>
    </row>
    <row r="10" spans="1:7" ht="12.75">
      <c r="A10" t="s">
        <v>18</v>
      </c>
      <c r="B10" s="49">
        <v>-0.297036</v>
      </c>
      <c r="C10" s="49">
        <v>0.7208148</v>
      </c>
      <c r="D10" s="49">
        <v>0.2074048</v>
      </c>
      <c r="E10" s="49">
        <v>1.173551</v>
      </c>
      <c r="F10" s="49">
        <v>-0.9793551</v>
      </c>
      <c r="G10" s="49">
        <v>0.3322223</v>
      </c>
    </row>
    <row r="11" spans="1:7" ht="12.75">
      <c r="A11" t="s">
        <v>19</v>
      </c>
      <c r="B11" s="49">
        <v>4.004391</v>
      </c>
      <c r="C11" s="49">
        <v>2.388494</v>
      </c>
      <c r="D11" s="49">
        <v>3.466101</v>
      </c>
      <c r="E11" s="49">
        <v>2.311693</v>
      </c>
      <c r="F11" s="49">
        <v>13.88158</v>
      </c>
      <c r="G11" s="49">
        <v>4.395433</v>
      </c>
    </row>
    <row r="12" spans="1:7" ht="12.75">
      <c r="A12" t="s">
        <v>20</v>
      </c>
      <c r="B12" s="49">
        <v>-0.1622877</v>
      </c>
      <c r="C12" s="49">
        <v>-0.287035</v>
      </c>
      <c r="D12" s="49">
        <v>-0.3927248</v>
      </c>
      <c r="E12" s="49">
        <v>-0.186397</v>
      </c>
      <c r="F12" s="49">
        <v>-0.3940793</v>
      </c>
      <c r="G12" s="49">
        <v>-0.2844557</v>
      </c>
    </row>
    <row r="13" spans="1:7" ht="12.75">
      <c r="A13" t="s">
        <v>21</v>
      </c>
      <c r="B13" s="49">
        <v>0.04488781</v>
      </c>
      <c r="C13" s="49">
        <v>-0.02356263</v>
      </c>
      <c r="D13" s="49">
        <v>-0.03472473</v>
      </c>
      <c r="E13" s="49">
        <v>-0.1424369</v>
      </c>
      <c r="F13" s="49">
        <v>0.1096009</v>
      </c>
      <c r="G13" s="49">
        <v>-0.02721355</v>
      </c>
    </row>
    <row r="14" spans="1:7" ht="12.75">
      <c r="A14" t="s">
        <v>22</v>
      </c>
      <c r="B14" s="49">
        <v>0.1076143</v>
      </c>
      <c r="C14" s="49">
        <v>0.1389737</v>
      </c>
      <c r="D14" s="49">
        <v>-0.02157262</v>
      </c>
      <c r="E14" s="49">
        <v>0.09461075</v>
      </c>
      <c r="F14" s="49">
        <v>0.05602502</v>
      </c>
      <c r="G14" s="49">
        <v>0.07407175</v>
      </c>
    </row>
    <row r="15" spans="1:7" ht="12.75">
      <c r="A15" t="s">
        <v>23</v>
      </c>
      <c r="B15" s="49">
        <v>-0.2917429</v>
      </c>
      <c r="C15" s="49">
        <v>-0.0818318</v>
      </c>
      <c r="D15" s="49">
        <v>-0.005346749</v>
      </c>
      <c r="E15" s="49">
        <v>-0.05599488</v>
      </c>
      <c r="F15" s="49">
        <v>-0.3962174</v>
      </c>
      <c r="G15" s="49">
        <v>-0.1295267</v>
      </c>
    </row>
    <row r="16" spans="1:7" ht="12.75">
      <c r="A16" t="s">
        <v>24</v>
      </c>
      <c r="B16" s="49">
        <v>-0.03834075</v>
      </c>
      <c r="C16" s="49">
        <v>-0.04245552</v>
      </c>
      <c r="D16" s="49">
        <v>-0.0288134</v>
      </c>
      <c r="E16" s="49">
        <v>-0.03657792</v>
      </c>
      <c r="F16" s="49">
        <v>0.037578</v>
      </c>
      <c r="G16" s="49">
        <v>-0.02649368</v>
      </c>
    </row>
    <row r="17" spans="1:7" ht="12.75">
      <c r="A17" t="s">
        <v>25</v>
      </c>
      <c r="B17" s="49">
        <v>-0.03490647</v>
      </c>
      <c r="C17" s="49">
        <v>-0.03629254</v>
      </c>
      <c r="D17" s="49">
        <v>-0.03361854</v>
      </c>
      <c r="E17" s="49">
        <v>-0.02339279</v>
      </c>
      <c r="F17" s="49">
        <v>-0.0267486</v>
      </c>
      <c r="G17" s="49">
        <v>-0.0310767</v>
      </c>
    </row>
    <row r="18" spans="1:7" ht="12.75">
      <c r="A18" t="s">
        <v>26</v>
      </c>
      <c r="B18" s="49">
        <v>0.07864675</v>
      </c>
      <c r="C18" s="49">
        <v>0.01122248</v>
      </c>
      <c r="D18" s="49">
        <v>0.08038819</v>
      </c>
      <c r="E18" s="49">
        <v>-0.03204428</v>
      </c>
      <c r="F18" s="49">
        <v>-0.003228986</v>
      </c>
      <c r="G18" s="49">
        <v>0.02527418</v>
      </c>
    </row>
    <row r="19" spans="1:7" ht="12.75">
      <c r="A19" t="s">
        <v>27</v>
      </c>
      <c r="B19" s="49">
        <v>-0.2130226</v>
      </c>
      <c r="C19" s="49">
        <v>-0.1925447</v>
      </c>
      <c r="D19" s="49">
        <v>-0.2079621</v>
      </c>
      <c r="E19" s="49">
        <v>-0.1999596</v>
      </c>
      <c r="F19" s="49">
        <v>-0.1517254</v>
      </c>
      <c r="G19" s="49">
        <v>-0.1955606</v>
      </c>
    </row>
    <row r="20" spans="1:7" ht="12.75">
      <c r="A20" t="s">
        <v>28</v>
      </c>
      <c r="B20" s="49">
        <v>-0.001237185</v>
      </c>
      <c r="C20" s="49">
        <v>0.00637732</v>
      </c>
      <c r="D20" s="49">
        <v>-0.0007494783</v>
      </c>
      <c r="E20" s="49">
        <v>0.001878888</v>
      </c>
      <c r="F20" s="49">
        <v>0.01049844</v>
      </c>
      <c r="G20" s="49">
        <v>0.003027086</v>
      </c>
    </row>
    <row r="21" spans="1:7" ht="12.75">
      <c r="A21" t="s">
        <v>29</v>
      </c>
      <c r="B21" s="49">
        <v>-160.1555</v>
      </c>
      <c r="C21" s="49">
        <v>-16.57668</v>
      </c>
      <c r="D21" s="49">
        <v>73.58877</v>
      </c>
      <c r="E21" s="49">
        <v>98.26729</v>
      </c>
      <c r="F21" s="49">
        <v>-106.3208</v>
      </c>
      <c r="G21" s="49">
        <v>0.001385973</v>
      </c>
    </row>
    <row r="22" spans="1:7" ht="12.75">
      <c r="A22" t="s">
        <v>30</v>
      </c>
      <c r="B22" s="49">
        <v>120.8237</v>
      </c>
      <c r="C22" s="49">
        <v>56.43584</v>
      </c>
      <c r="D22" s="49">
        <v>3.60139</v>
      </c>
      <c r="E22" s="49">
        <v>-52.61402</v>
      </c>
      <c r="F22" s="49">
        <v>-145.869</v>
      </c>
      <c r="G22" s="49">
        <v>0</v>
      </c>
    </row>
    <row r="23" spans="1:7" ht="12.75">
      <c r="A23" t="s">
        <v>31</v>
      </c>
      <c r="B23" s="49">
        <v>3.36433</v>
      </c>
      <c r="C23" s="49">
        <v>1.697121</v>
      </c>
      <c r="D23" s="49">
        <v>1.851194</v>
      </c>
      <c r="E23" s="49">
        <v>2.22704</v>
      </c>
      <c r="F23" s="49">
        <v>4.950626</v>
      </c>
      <c r="G23" s="49">
        <v>2.536807</v>
      </c>
    </row>
    <row r="24" spans="1:7" ht="12.75">
      <c r="A24" t="s">
        <v>32</v>
      </c>
      <c r="B24" s="49">
        <v>-2.431246</v>
      </c>
      <c r="C24" s="49">
        <v>2.711877</v>
      </c>
      <c r="D24" s="49">
        <v>1.374824</v>
      </c>
      <c r="E24" s="49">
        <v>4.142906</v>
      </c>
      <c r="F24" s="49">
        <v>1.145786</v>
      </c>
      <c r="G24" s="49">
        <v>1.781175</v>
      </c>
    </row>
    <row r="25" spans="1:7" ht="12.75">
      <c r="A25" t="s">
        <v>33</v>
      </c>
      <c r="B25" s="49">
        <v>-0.05472684</v>
      </c>
      <c r="C25" s="49">
        <v>-0.2541795</v>
      </c>
      <c r="D25" s="49">
        <v>0.249123</v>
      </c>
      <c r="E25" s="49">
        <v>0.586764</v>
      </c>
      <c r="F25" s="49">
        <v>-1.394484</v>
      </c>
      <c r="G25" s="49">
        <v>-0.05384014</v>
      </c>
    </row>
    <row r="26" spans="1:7" ht="12.75">
      <c r="A26" t="s">
        <v>34</v>
      </c>
      <c r="B26" s="49">
        <v>1.752481</v>
      </c>
      <c r="C26" s="49">
        <v>0.7695774</v>
      </c>
      <c r="D26" s="49">
        <v>1.007899</v>
      </c>
      <c r="E26" s="49">
        <v>0.6333231</v>
      </c>
      <c r="F26" s="49">
        <v>0.5595584</v>
      </c>
      <c r="G26" s="49">
        <v>0.9086551</v>
      </c>
    </row>
    <row r="27" spans="1:7" ht="12.75">
      <c r="A27" t="s">
        <v>35</v>
      </c>
      <c r="B27" s="49">
        <v>0.02394181</v>
      </c>
      <c r="C27" s="49">
        <v>0.1800228</v>
      </c>
      <c r="D27" s="49">
        <v>0.02744455</v>
      </c>
      <c r="E27" s="49">
        <v>0.007374464</v>
      </c>
      <c r="F27" s="49">
        <v>0.2469302</v>
      </c>
      <c r="G27" s="49">
        <v>0.08806945</v>
      </c>
    </row>
    <row r="28" spans="1:7" ht="12.75">
      <c r="A28" t="s">
        <v>36</v>
      </c>
      <c r="B28" s="49">
        <v>-0.08738496</v>
      </c>
      <c r="C28" s="49">
        <v>0.2624845</v>
      </c>
      <c r="D28" s="49">
        <v>0.3374837</v>
      </c>
      <c r="E28" s="49">
        <v>0.4461529</v>
      </c>
      <c r="F28" s="49">
        <v>0.4725414</v>
      </c>
      <c r="G28" s="49">
        <v>0.3020771</v>
      </c>
    </row>
    <row r="29" spans="1:7" ht="12.75">
      <c r="A29" t="s">
        <v>37</v>
      </c>
      <c r="B29" s="49">
        <v>0.09269007</v>
      </c>
      <c r="C29" s="49">
        <v>0.05430575</v>
      </c>
      <c r="D29" s="49">
        <v>-0.02830312</v>
      </c>
      <c r="E29" s="49">
        <v>0.01034257</v>
      </c>
      <c r="F29" s="49">
        <v>0.03746163</v>
      </c>
      <c r="G29" s="49">
        <v>0.02716883</v>
      </c>
    </row>
    <row r="30" spans="1:7" ht="12.75">
      <c r="A30" t="s">
        <v>38</v>
      </c>
      <c r="B30" s="49">
        <v>0.143166</v>
      </c>
      <c r="C30" s="49">
        <v>0.1003847</v>
      </c>
      <c r="D30" s="49">
        <v>0.1306839</v>
      </c>
      <c r="E30" s="49">
        <v>-0.07511886</v>
      </c>
      <c r="F30" s="49">
        <v>0.2110393</v>
      </c>
      <c r="G30" s="49">
        <v>0.08637159</v>
      </c>
    </row>
    <row r="31" spans="1:7" ht="12.75">
      <c r="A31" t="s">
        <v>39</v>
      </c>
      <c r="B31" s="49">
        <v>-0.01036457</v>
      </c>
      <c r="C31" s="49">
        <v>0.02666077</v>
      </c>
      <c r="D31" s="49">
        <v>-0.01413494</v>
      </c>
      <c r="E31" s="49">
        <v>0.003451425</v>
      </c>
      <c r="F31" s="49">
        <v>0.02662536</v>
      </c>
      <c r="G31" s="49">
        <v>0.005892459</v>
      </c>
    </row>
    <row r="32" spans="1:7" ht="12.75">
      <c r="A32" t="s">
        <v>40</v>
      </c>
      <c r="B32" s="49">
        <v>0.03133145</v>
      </c>
      <c r="C32" s="49">
        <v>0.04877192</v>
      </c>
      <c r="D32" s="49">
        <v>0.06299822</v>
      </c>
      <c r="E32" s="49">
        <v>0.02547783</v>
      </c>
      <c r="F32" s="49">
        <v>0.09723515</v>
      </c>
      <c r="G32" s="49">
        <v>0.05052111</v>
      </c>
    </row>
    <row r="33" spans="1:7" ht="12.75">
      <c r="A33" t="s">
        <v>41</v>
      </c>
      <c r="B33" s="49">
        <v>0.1560849</v>
      </c>
      <c r="C33" s="49">
        <v>0.1094089</v>
      </c>
      <c r="D33" s="49">
        <v>0.07881875</v>
      </c>
      <c r="E33" s="49">
        <v>0.07033255</v>
      </c>
      <c r="F33" s="49">
        <v>0.09327412</v>
      </c>
      <c r="G33" s="49">
        <v>0.09725492</v>
      </c>
    </row>
    <row r="34" spans="1:7" ht="12.75">
      <c r="A34" t="s">
        <v>42</v>
      </c>
      <c r="B34" s="49">
        <v>-0.01725927</v>
      </c>
      <c r="C34" s="49">
        <v>-0.006059792</v>
      </c>
      <c r="D34" s="49">
        <v>0.01156226</v>
      </c>
      <c r="E34" s="49">
        <v>-0.002695436</v>
      </c>
      <c r="F34" s="49">
        <v>-0.02776416</v>
      </c>
      <c r="G34" s="49">
        <v>-0.005548859</v>
      </c>
    </row>
    <row r="35" spans="1:7" ht="12.75">
      <c r="A35" t="s">
        <v>43</v>
      </c>
      <c r="B35" s="49">
        <v>0.001264547</v>
      </c>
      <c r="C35" s="49">
        <v>-0.002693492</v>
      </c>
      <c r="D35" s="49">
        <v>-0.001247875</v>
      </c>
      <c r="E35" s="49">
        <v>-0.0004579307</v>
      </c>
      <c r="F35" s="49">
        <v>0.00599115</v>
      </c>
      <c r="G35" s="49">
        <v>-7.638477E-05</v>
      </c>
    </row>
    <row r="36" spans="1:6" ht="12.75">
      <c r="A36" t="s">
        <v>44</v>
      </c>
      <c r="B36" s="49">
        <v>20.45593</v>
      </c>
      <c r="C36" s="49">
        <v>20.45288</v>
      </c>
      <c r="D36" s="49">
        <v>20.46204</v>
      </c>
      <c r="E36" s="49">
        <v>20.45898</v>
      </c>
      <c r="F36" s="49">
        <v>20.46509</v>
      </c>
    </row>
    <row r="37" spans="1:6" ht="12.75">
      <c r="A37" t="s">
        <v>45</v>
      </c>
      <c r="B37" s="49">
        <v>0.3417969</v>
      </c>
      <c r="C37" s="49">
        <v>0.3168742</v>
      </c>
      <c r="D37" s="49">
        <v>0.3072103</v>
      </c>
      <c r="E37" s="49">
        <v>0.2975464</v>
      </c>
      <c r="F37" s="49">
        <v>0.293986</v>
      </c>
    </row>
    <row r="38" spans="1:7" ht="12.75">
      <c r="A38" t="s">
        <v>55</v>
      </c>
      <c r="B38" s="49">
        <v>0.0003058769</v>
      </c>
      <c r="C38" s="49">
        <v>-0.000126007</v>
      </c>
      <c r="D38" s="49">
        <v>0.0002961088</v>
      </c>
      <c r="E38" s="49">
        <v>-0.000424429</v>
      </c>
      <c r="F38" s="49">
        <v>0.0001297179</v>
      </c>
      <c r="G38" s="49">
        <v>0.0002566335</v>
      </c>
    </row>
    <row r="39" spans="1:7" ht="12.75">
      <c r="A39" t="s">
        <v>56</v>
      </c>
      <c r="B39" s="49">
        <v>0.0002685686</v>
      </c>
      <c r="C39" s="49">
        <v>2.889149E-05</v>
      </c>
      <c r="D39" s="49">
        <v>-0.0001252076</v>
      </c>
      <c r="E39" s="49">
        <v>-0.0001692875</v>
      </c>
      <c r="F39" s="49">
        <v>0.0001826376</v>
      </c>
      <c r="G39" s="49">
        <v>0.0009176245</v>
      </c>
    </row>
    <row r="40" spans="2:7" ht="12.75">
      <c r="B40" t="s">
        <v>46</v>
      </c>
      <c r="C40">
        <v>-0.003755</v>
      </c>
      <c r="D40" t="s">
        <v>47</v>
      </c>
      <c r="E40">
        <v>3.116494</v>
      </c>
      <c r="F40" t="s">
        <v>48</v>
      </c>
      <c r="G40">
        <v>55.043861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12.505</v>
      </c>
      <c r="D44">
        <v>12.505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0.00030587690558284966</v>
      </c>
      <c r="C50">
        <f>-0.017/(C7*C7+C22*C22)*(C21*C22+C6*C7)</f>
        <v>-0.00012600702146504415</v>
      </c>
      <c r="D50">
        <f>-0.017/(D7*D7+D22*D22)*(D21*D22+D6*D7)</f>
        <v>0.0002961088478783867</v>
      </c>
      <c r="E50">
        <f>-0.017/(E7*E7+E22*E22)*(E21*E22+E6*E7)</f>
        <v>-0.00042442891049248384</v>
      </c>
      <c r="F50">
        <f>-0.017/(F7*F7+F22*F22)*(F21*F22+F6*F7)</f>
        <v>0.00012971792743224526</v>
      </c>
      <c r="G50">
        <f>(B50*B$4+C50*C$4+D50*D$4+E50*E$4+F50*F$4)/SUM(B$4:F$4)</f>
        <v>3.5281783469153266E-07</v>
      </c>
    </row>
    <row r="51" spans="1:7" ht="12.75">
      <c r="A51" t="s">
        <v>59</v>
      </c>
      <c r="B51">
        <f>-0.017/(B7*B7+B22*B22)*(B21*B7-B6*B22)</f>
        <v>0.00026856863205229294</v>
      </c>
      <c r="C51">
        <f>-0.017/(C7*C7+C22*C22)*(C21*C7-C6*C22)</f>
        <v>2.889148721022778E-05</v>
      </c>
      <c r="D51">
        <f>-0.017/(D7*D7+D22*D22)*(D21*D7-D6*D22)</f>
        <v>-0.0001252075493443661</v>
      </c>
      <c r="E51">
        <f>-0.017/(E7*E7+E22*E22)*(E21*E7-E6*E22)</f>
        <v>-0.00016928748411852297</v>
      </c>
      <c r="F51">
        <f>-0.017/(F7*F7+F22*F22)*(F21*F7-F6*F22)</f>
        <v>0.00018263754243566144</v>
      </c>
      <c r="G51">
        <f>(B51*B$4+C51*C$4+D51*D$4+E51*E$4+F51*F$4)/SUM(B$4:F$4)</f>
        <v>-6.633065402232278E-07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9999.80939282322</v>
      </c>
      <c r="C62">
        <f>C7+(2/0.017)*(C8*C50-C23*C51)</f>
        <v>10000.017882813487</v>
      </c>
      <c r="D62">
        <f>D7+(2/0.017)*(D8*D50-D23*D51)</f>
        <v>9999.99153739718</v>
      </c>
      <c r="E62">
        <f>E7+(2/0.017)*(E8*E50-E23*E51)</f>
        <v>10000.16106352936</v>
      </c>
      <c r="F62">
        <f>F7+(2/0.017)*(F8*F50-F23*F51)</f>
        <v>9999.779169311958</v>
      </c>
    </row>
    <row r="63" spans="1:6" ht="12.75">
      <c r="A63" t="s">
        <v>67</v>
      </c>
      <c r="B63">
        <f>B8+(3/0.017)*(B9*B50-B24*B51)</f>
        <v>-2.2103776888917475</v>
      </c>
      <c r="C63">
        <f>C8+(3/0.017)*(C9*C50-C24*C51)</f>
        <v>-1.6230230363426352</v>
      </c>
      <c r="D63">
        <f>D8+(3/0.017)*(D9*D50-D24*D51)</f>
        <v>-0.904426015947908</v>
      </c>
      <c r="E63">
        <f>E8+(3/0.017)*(E9*E50-E24*E51)</f>
        <v>-2.2166230003893723</v>
      </c>
      <c r="F63">
        <f>F8+(3/0.017)*(F9*F50-F24*F51)</f>
        <v>-7.579701366874716</v>
      </c>
    </row>
    <row r="64" spans="1:6" ht="12.75">
      <c r="A64" t="s">
        <v>68</v>
      </c>
      <c r="B64">
        <f>B9+(4/0.017)*(B10*B50-B25*B51)</f>
        <v>0.30057344353614995</v>
      </c>
      <c r="C64">
        <f>C9+(4/0.017)*(C10*C50-C25*C51)</f>
        <v>0.5991373818346895</v>
      </c>
      <c r="D64">
        <f>D9+(4/0.017)*(D10*D50-D25*D51)</f>
        <v>1.7610777592206501</v>
      </c>
      <c r="E64">
        <f>E9+(4/0.017)*(E10*E50-E25*E51)</f>
        <v>-0.05296685670730444</v>
      </c>
      <c r="F64">
        <f>F9+(4/0.017)*(F10*F50-F25*F51)</f>
        <v>-1.836365831309729</v>
      </c>
    </row>
    <row r="65" spans="1:6" ht="12.75">
      <c r="A65" t="s">
        <v>69</v>
      </c>
      <c r="B65">
        <f>B10+(5/0.017)*(B11*B50-B26*B51)</f>
        <v>-0.07521561677759456</v>
      </c>
      <c r="C65">
        <f>C10+(5/0.017)*(C11*C50-C26*C51)</f>
        <v>0.6257556087245559</v>
      </c>
      <c r="D65">
        <f>D10+(5/0.017)*(D11*D50-D26*D51)</f>
        <v>0.5463870757402239</v>
      </c>
      <c r="E65">
        <f>E10+(5/0.017)*(E11*E50-E26*E51)</f>
        <v>0.9165110978970712</v>
      </c>
      <c r="F65">
        <f>F10+(5/0.017)*(F11*F50-F26*F51)</f>
        <v>-0.4797982129236247</v>
      </c>
    </row>
    <row r="66" spans="1:6" ht="12.75">
      <c r="A66" t="s">
        <v>70</v>
      </c>
      <c r="B66">
        <f>B11+(6/0.017)*(B12*B50-B27*B51)</f>
        <v>3.984601560476219</v>
      </c>
      <c r="C66">
        <f>C11+(6/0.017)*(C12*C50-C27*C51)</f>
        <v>2.3994236349349896</v>
      </c>
      <c r="D66">
        <f>D11+(6/0.017)*(D12*D50-D27*D51)</f>
        <v>3.4262705212189726</v>
      </c>
      <c r="E66">
        <f>E11+(6/0.017)*(E12*E50-E27*E51)</f>
        <v>2.340055592971653</v>
      </c>
      <c r="F66">
        <f>F11+(6/0.017)*(F12*F50-F27*F51)</f>
        <v>13.847620750027849</v>
      </c>
    </row>
    <row r="67" spans="1:6" ht="12.75">
      <c r="A67" t="s">
        <v>71</v>
      </c>
      <c r="B67">
        <f>B12+(7/0.017)*(B13*B50-B28*B51)</f>
        <v>-0.14697046322750904</v>
      </c>
      <c r="C67">
        <f>C12+(7/0.017)*(C13*C50-C28*C51)</f>
        <v>-0.28893509266195005</v>
      </c>
      <c r="D67">
        <f>D12+(7/0.017)*(D13*D50-D28*D51)</f>
        <v>-0.37955936172986066</v>
      </c>
      <c r="E67">
        <f>E12+(7/0.017)*(E13*E50-E28*E51)</f>
        <v>-0.13040423048360184</v>
      </c>
      <c r="F67">
        <f>F12+(7/0.017)*(F13*F50-F28*F51)</f>
        <v>-0.4237620169892228</v>
      </c>
    </row>
    <row r="68" spans="1:6" ht="12.75">
      <c r="A68" t="s">
        <v>72</v>
      </c>
      <c r="B68">
        <f>B13+(8/0.017)*(B14*B50-B29*B51)</f>
        <v>0.04866337883563915</v>
      </c>
      <c r="C68">
        <f>C13+(8/0.017)*(C14*C50-C29*C51)</f>
        <v>-0.03254175276731456</v>
      </c>
      <c r="D68">
        <f>D13+(8/0.017)*(D14*D50-D29*D51)</f>
        <v>-0.03939842785784366</v>
      </c>
      <c r="E68">
        <f>E13+(8/0.017)*(E14*E50-E29*E51)</f>
        <v>-0.16050968583000333</v>
      </c>
      <c r="F68">
        <f>F13+(8/0.017)*(F14*F50-F29*F51)</f>
        <v>0.10980115855996049</v>
      </c>
    </row>
    <row r="69" spans="1:6" ht="12.75">
      <c r="A69" t="s">
        <v>73</v>
      </c>
      <c r="B69">
        <f>B14+(9/0.017)*(B15*B50-B30*B51)</f>
        <v>0.040015134688971304</v>
      </c>
      <c r="C69">
        <f>C14+(9/0.017)*(C15*C50-C30*C51)</f>
        <v>0.1428972331133374</v>
      </c>
      <c r="D69">
        <f>D14+(9/0.017)*(D15*D50-D30*D51)</f>
        <v>-0.013748236438628613</v>
      </c>
      <c r="E69">
        <f>E14+(9/0.017)*(E15*E50-E30*E51)</f>
        <v>0.10046030693122072</v>
      </c>
      <c r="F69">
        <f>F14+(9/0.017)*(F15*F50-F30*F51)</f>
        <v>0.008409620502975494</v>
      </c>
    </row>
    <row r="70" spans="1:6" ht="12.75">
      <c r="A70" t="s">
        <v>74</v>
      </c>
      <c r="B70">
        <f>B15+(10/0.017)*(B16*B50-B31*B51)</f>
        <v>-0.2970040479888326</v>
      </c>
      <c r="C70">
        <f>C15+(10/0.017)*(C16*C50-C31*C51)</f>
        <v>-0.07913802098560012</v>
      </c>
      <c r="D70">
        <f>D15+(10/0.017)*(D16*D50-D31*D51)</f>
        <v>-0.011406574808816919</v>
      </c>
      <c r="E70">
        <f>E15+(10/0.017)*(E16*E50-E31*E51)</f>
        <v>-0.04651899188908529</v>
      </c>
      <c r="F70">
        <f>F15+(10/0.017)*(F16*F50-F31*F51)</f>
        <v>-0.3962104882587152</v>
      </c>
    </row>
    <row r="71" spans="1:6" ht="12.75">
      <c r="A71" t="s">
        <v>75</v>
      </c>
      <c r="B71">
        <f>B16+(11/0.017)*(B17*B50-B32*B51)</f>
        <v>-0.05069422086155819</v>
      </c>
      <c r="C71">
        <f>C16+(11/0.017)*(C17*C50-C32*C51)</f>
        <v>-0.040408211929239414</v>
      </c>
      <c r="D71">
        <f>D16+(11/0.017)*(D17*D50-D32*D51)</f>
        <v>-0.03015080226367403</v>
      </c>
      <c r="E71">
        <f>E16+(11/0.017)*(E17*E50-E32*E51)</f>
        <v>-0.02736273204350777</v>
      </c>
      <c r="F71">
        <f>F16+(11/0.017)*(F17*F50-F32*F51)</f>
        <v>0.023841871784185432</v>
      </c>
    </row>
    <row r="72" spans="1:6" ht="12.75">
      <c r="A72" t="s">
        <v>76</v>
      </c>
      <c r="B72">
        <f>B17+(12/0.017)*(B18*B50-B33*B51)</f>
        <v>-0.04751584662555597</v>
      </c>
      <c r="C72">
        <f>C17+(12/0.017)*(C18*C50-C33*C51)</f>
        <v>-0.03952202031526079</v>
      </c>
      <c r="D72">
        <f>D17+(12/0.017)*(D18*D50-D33*D51)</f>
        <v>-0.009849817514954045</v>
      </c>
      <c r="E72">
        <f>E17+(12/0.017)*(E18*E50-E33*E51)</f>
        <v>-0.005387891678313189</v>
      </c>
      <c r="F72">
        <f>F17+(12/0.017)*(F18*F50-F33*F51)</f>
        <v>-0.039069221238548266</v>
      </c>
    </row>
    <row r="73" spans="1:6" ht="12.75">
      <c r="A73" t="s">
        <v>77</v>
      </c>
      <c r="B73">
        <f>B18+(13/0.017)*(B19*B50-B34*B51)</f>
        <v>0.032364153691164965</v>
      </c>
      <c r="C73">
        <f>C18+(13/0.017)*(C19*C50-C34*C51)</f>
        <v>0.029909643949193335</v>
      </c>
      <c r="D73">
        <f>D18+(13/0.017)*(D19*D50-D34*D51)</f>
        <v>0.034405098075262534</v>
      </c>
      <c r="E73">
        <f>E18+(13/0.017)*(E19*E50-E34*E51)</f>
        <v>0.0325063265111244</v>
      </c>
      <c r="F73">
        <f>F18+(13/0.017)*(F19*F50-F34*F51)</f>
        <v>-0.014401894482134858</v>
      </c>
    </row>
    <row r="74" spans="1:6" ht="12.75">
      <c r="A74" t="s">
        <v>78</v>
      </c>
      <c r="B74">
        <f>B19+(14/0.017)*(B20*B50-B35*B51)</f>
        <v>-0.21361393033432063</v>
      </c>
      <c r="C74">
        <f>C19+(14/0.017)*(C20*C50-C35*C51)</f>
        <v>-0.19314239138343817</v>
      </c>
      <c r="D74">
        <f>D19+(14/0.017)*(D20*D50-D35*D51)</f>
        <v>-0.2082735345512855</v>
      </c>
      <c r="E74">
        <f>E19+(14/0.017)*(E20*E50-E35*E51)</f>
        <v>-0.20068016873649025</v>
      </c>
      <c r="F74">
        <f>F19+(14/0.017)*(F20*F50-F35*F51)</f>
        <v>-0.15150500132235784</v>
      </c>
    </row>
    <row r="75" spans="1:6" ht="12.75">
      <c r="A75" t="s">
        <v>79</v>
      </c>
      <c r="B75" s="49">
        <f>B20</f>
        <v>-0.001237185</v>
      </c>
      <c r="C75" s="49">
        <f>C20</f>
        <v>0.00637732</v>
      </c>
      <c r="D75" s="49">
        <f>D20</f>
        <v>-0.0007494783</v>
      </c>
      <c r="E75" s="49">
        <f>E20</f>
        <v>0.001878888</v>
      </c>
      <c r="F75" s="49">
        <f>F20</f>
        <v>0.01049844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120.87074341932863</v>
      </c>
      <c r="C82">
        <f>C22+(2/0.017)*(C8*C51+C23*C50)</f>
        <v>56.405258387064</v>
      </c>
      <c r="D82">
        <f>D22+(2/0.017)*(D8*D51+D23*D50)</f>
        <v>3.680987521013983</v>
      </c>
      <c r="E82">
        <f>E22+(2/0.017)*(E8*E51+E23*E50)</f>
        <v>-52.67867171939481</v>
      </c>
      <c r="F82">
        <f>F22+(2/0.017)*(F8*F51+F23*F50)</f>
        <v>-145.95460063419497</v>
      </c>
    </row>
    <row r="83" spans="1:6" ht="12.75">
      <c r="A83" t="s">
        <v>82</v>
      </c>
      <c r="B83">
        <f>B23+(3/0.017)*(B9*B51+B24*B50)</f>
        <v>3.24819033876372</v>
      </c>
      <c r="C83">
        <f>C23+(3/0.017)*(C9*C51+C24*C50)</f>
        <v>1.6399731090583107</v>
      </c>
      <c r="D83">
        <f>D23+(3/0.017)*(D9*D51+D24*D50)</f>
        <v>1.8846043933984984</v>
      </c>
      <c r="E83">
        <f>E23+(3/0.017)*(E9*E51+E24*E50)</f>
        <v>1.9155189607960503</v>
      </c>
      <c r="F83">
        <f>F23+(3/0.017)*(F9*F51+F24*F50)</f>
        <v>4.916700283999817</v>
      </c>
    </row>
    <row r="84" spans="1:6" ht="12.75">
      <c r="A84" t="s">
        <v>83</v>
      </c>
      <c r="B84">
        <f>B24+(4/0.017)*(B10*B51+B25*B50)</f>
        <v>-2.4539552302733676</v>
      </c>
      <c r="C84">
        <f>C24+(4/0.017)*(C10*C51+C25*C50)</f>
        <v>2.724313191361792</v>
      </c>
      <c r="D84">
        <f>D24+(4/0.017)*(D10*D51+D25*D50)</f>
        <v>1.3860707947717057</v>
      </c>
      <c r="E84">
        <f>E24+(4/0.017)*(E10*E51+E25*E50)</f>
        <v>4.0375631525856495</v>
      </c>
      <c r="F84">
        <f>F24+(4/0.017)*(F10*F51+F25*F50)</f>
        <v>1.061137392246292</v>
      </c>
    </row>
    <row r="85" spans="1:6" ht="12.75">
      <c r="A85" t="s">
        <v>84</v>
      </c>
      <c r="B85">
        <f>B25+(5/0.017)*(B11*B51+B26*B50)</f>
        <v>0.41924294777801513</v>
      </c>
      <c r="C85">
        <f>C25+(5/0.017)*(C11*C51+C26*C50)</f>
        <v>-0.262404503561208</v>
      </c>
      <c r="D85">
        <f>D25+(5/0.017)*(D11*D51+D26*D50)</f>
        <v>0.20925999990521219</v>
      </c>
      <c r="E85">
        <f>E25+(5/0.017)*(E11*E51+E26*E50)</f>
        <v>0.3926047866626108</v>
      </c>
      <c r="F85">
        <f>F25+(5/0.017)*(F11*F51+F26*F50)</f>
        <v>-0.6274597611031375</v>
      </c>
    </row>
    <row r="86" spans="1:6" ht="12.75">
      <c r="A86" t="s">
        <v>85</v>
      </c>
      <c r="B86">
        <f>B26+(6/0.017)*(B12*B51+B27*B50)</f>
        <v>1.7396825980596258</v>
      </c>
      <c r="C86">
        <f>C26+(6/0.017)*(C12*C51+C27*C50)</f>
        <v>0.7586443394628758</v>
      </c>
      <c r="D86">
        <f>D26+(6/0.017)*(D12*D51+D27*D50)</f>
        <v>1.0281220648902814</v>
      </c>
      <c r="E86">
        <f>E26+(6/0.017)*(E12*E51+E27*E50)</f>
        <v>0.6433553623963251</v>
      </c>
      <c r="F86">
        <f>F26+(6/0.017)*(F12*F51+F27*F50)</f>
        <v>0.545461081960352</v>
      </c>
    </row>
    <row r="87" spans="1:6" ht="12.75">
      <c r="A87" t="s">
        <v>86</v>
      </c>
      <c r="B87">
        <f>B27+(7/0.017)*(B13*B51+B28*B50)</f>
        <v>0.01789974623398206</v>
      </c>
      <c r="C87">
        <f>C27+(7/0.017)*(C13*C51+C28*C50)</f>
        <v>0.16612341493275412</v>
      </c>
      <c r="D87">
        <f>D27+(7/0.017)*(D13*D51+D28*D50)</f>
        <v>0.0703832532651623</v>
      </c>
      <c r="E87">
        <f>E27+(7/0.017)*(E13*E51+E28*E50)</f>
        <v>-0.06066858504082019</v>
      </c>
      <c r="F87">
        <f>F27+(7/0.017)*(F13*F51+F28*F50)</f>
        <v>0.2804125712006281</v>
      </c>
    </row>
    <row r="88" spans="1:6" ht="12.75">
      <c r="A88" t="s">
        <v>87</v>
      </c>
      <c r="B88">
        <f>B28+(8/0.017)*(B14*B51+B29*B50)</f>
        <v>-0.06044210017405986</v>
      </c>
      <c r="C88">
        <f>C28+(8/0.017)*(C14*C51+C29*C50)</f>
        <v>0.2611537946212625</v>
      </c>
      <c r="D88">
        <f>D28+(8/0.017)*(D14*D51+D29*D50)</f>
        <v>0.33481087676638754</v>
      </c>
      <c r="E88">
        <f>E28+(8/0.017)*(E14*E51+E29*E50)</f>
        <v>0.4365500286800665</v>
      </c>
      <c r="F88">
        <f>F28+(8/0.017)*(F14*F51+F29*F50)</f>
        <v>0.47964338445625526</v>
      </c>
    </row>
    <row r="89" spans="1:6" ht="12.75">
      <c r="A89" t="s">
        <v>88</v>
      </c>
      <c r="B89">
        <f>B29+(9/0.017)*(B15*B51+B30*B50)</f>
        <v>0.07439263667684401</v>
      </c>
      <c r="C89">
        <f>C29+(9/0.017)*(C15*C51+C30*C50)</f>
        <v>0.0463574691143078</v>
      </c>
      <c r="D89">
        <f>D29+(9/0.017)*(D15*D51+D30*D50)</f>
        <v>-0.007462236962321553</v>
      </c>
      <c r="E89">
        <f>E29+(9/0.017)*(E15*E51+E30*E50)</f>
        <v>0.03224001908197671</v>
      </c>
      <c r="F89">
        <f>F29+(9/0.017)*(F15*F51+F30*F50)</f>
        <v>0.013644140327561154</v>
      </c>
    </row>
    <row r="90" spans="1:6" ht="12.75">
      <c r="A90" t="s">
        <v>89</v>
      </c>
      <c r="B90">
        <f>B30+(10/0.017)*(B16*B51+B31*B50)</f>
        <v>0.13524399683608482</v>
      </c>
      <c r="C90">
        <f>C30+(10/0.017)*(C16*C51+C31*C50)</f>
        <v>0.09768702509955988</v>
      </c>
      <c r="D90">
        <f>D30+(10/0.017)*(D16*D51+D31*D50)</f>
        <v>0.13034400259061696</v>
      </c>
      <c r="E90">
        <f>E30+(10/0.017)*(E16*E51+E31*E50)</f>
        <v>-0.07233809558900466</v>
      </c>
      <c r="F90">
        <f>F30+(10/0.017)*(F16*F51+F31*F50)</f>
        <v>0.21710808828587336</v>
      </c>
    </row>
    <row r="91" spans="1:6" ht="12.75">
      <c r="A91" t="s">
        <v>90</v>
      </c>
      <c r="B91">
        <f>B31+(11/0.017)*(B17*B51+B32*B50)</f>
        <v>-0.010229474421573936</v>
      </c>
      <c r="C91">
        <f>C31+(11/0.017)*(C17*C51+C32*C50)</f>
        <v>0.022005731877573584</v>
      </c>
      <c r="D91">
        <f>D31+(11/0.017)*(D17*D51+D32*D50)</f>
        <v>0.000659170519633618</v>
      </c>
      <c r="E91">
        <f>E31+(11/0.017)*(E17*E51+E32*E50)</f>
        <v>-0.0009831415701763253</v>
      </c>
      <c r="F91">
        <f>F31+(11/0.017)*(F17*F51+F32*F50)</f>
        <v>0.031625729364921085</v>
      </c>
    </row>
    <row r="92" spans="1:6" ht="12.75">
      <c r="A92" t="s">
        <v>91</v>
      </c>
      <c r="B92">
        <f>B32+(12/0.017)*(B18*B51+B33*B50)</f>
        <v>0.07994190855275332</v>
      </c>
      <c r="C92">
        <f>C32+(12/0.017)*(C18*C51+C33*C50)</f>
        <v>0.039269292607026</v>
      </c>
      <c r="D92">
        <f>D32+(12/0.017)*(D18*D51+D33*D50)</f>
        <v>0.07236790540300139</v>
      </c>
      <c r="E92">
        <f>E32+(12/0.017)*(E18*E51+E33*E50)</f>
        <v>0.008235614451480962</v>
      </c>
      <c r="F92">
        <f>F32+(12/0.017)*(F18*F51+F33*F50)</f>
        <v>0.10535956750249463</v>
      </c>
    </row>
    <row r="93" spans="1:6" ht="12.75">
      <c r="A93" t="s">
        <v>92</v>
      </c>
      <c r="B93">
        <f>B33+(13/0.017)*(B19*B51+B34*B50)</f>
        <v>0.10829812324001517</v>
      </c>
      <c r="C93">
        <f>C33+(13/0.017)*(C19*C51+C34*C50)</f>
        <v>0.10573882687301278</v>
      </c>
      <c r="D93">
        <f>D33+(13/0.017)*(D19*D51+D34*D50)</f>
        <v>0.10134860064733639</v>
      </c>
      <c r="E93">
        <f>E33+(13/0.017)*(E19*E51+E34*E50)</f>
        <v>0.09709318655668643</v>
      </c>
      <c r="F93">
        <f>F33+(13/0.017)*(F19*F51+F34*F50)</f>
        <v>0.06932944793228563</v>
      </c>
    </row>
    <row r="94" spans="1:6" ht="12.75">
      <c r="A94" t="s">
        <v>93</v>
      </c>
      <c r="B94">
        <f>B34+(14/0.017)*(B20*B51+B35*B50)</f>
        <v>-0.017214365708005976</v>
      </c>
      <c r="C94">
        <f>C34+(14/0.017)*(C20*C51+C35*C50)</f>
        <v>-0.005628551512431979</v>
      </c>
      <c r="D94">
        <f>D34+(14/0.017)*(D20*D51+D35*D50)</f>
        <v>0.011335240539857032</v>
      </c>
      <c r="E94">
        <f>E34+(14/0.017)*(E20*E51+E35*E50)</f>
        <v>-0.002797317454193995</v>
      </c>
      <c r="F94">
        <f>F34+(14/0.017)*(F20*F51+F35*F50)</f>
        <v>-0.0255451033066344</v>
      </c>
    </row>
    <row r="95" spans="1:6" ht="12.75">
      <c r="A95" t="s">
        <v>94</v>
      </c>
      <c r="B95" s="49">
        <f>B35</f>
        <v>0.001264547</v>
      </c>
      <c r="C95" s="49">
        <f>C35</f>
        <v>-0.002693492</v>
      </c>
      <c r="D95" s="49">
        <f>D35</f>
        <v>-0.001247875</v>
      </c>
      <c r="E95" s="49">
        <f>E35</f>
        <v>-0.0004579307</v>
      </c>
      <c r="F95" s="49">
        <f>F35</f>
        <v>0.00599115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-2.210419821079907</v>
      </c>
      <c r="C103">
        <f>C63*10000/C62</f>
        <v>-1.623020133926001</v>
      </c>
      <c r="D103">
        <f>D63*10000/D62</f>
        <v>-0.904426781328371</v>
      </c>
      <c r="E103">
        <f>E63*10000/E62</f>
        <v>-2.216587299252017</v>
      </c>
      <c r="F103">
        <f>F63*10000/F62</f>
        <v>-7.57986875363793</v>
      </c>
      <c r="G103">
        <f>AVERAGE(C103:E103)</f>
        <v>-1.5813447381687962</v>
      </c>
      <c r="H103">
        <f>STDEV(C103:E103)</f>
        <v>0.6570722450066306</v>
      </c>
      <c r="I103">
        <f>(B103*B4+C103*C4+D103*D4+E103*E4+F103*F4)/SUM(B4:F4)</f>
        <v>-2.4724090931661244</v>
      </c>
      <c r="K103">
        <f>(LN(H103)+LN(H123))/2-LN(K114*K115^3)</f>
        <v>-5.033943476204996</v>
      </c>
    </row>
    <row r="104" spans="1:11" ht="12.75">
      <c r="A104" t="s">
        <v>68</v>
      </c>
      <c r="B104">
        <f>B64*10000/B62</f>
        <v>0.3005791727909024</v>
      </c>
      <c r="C104">
        <f>C64*10000/C62</f>
        <v>0.5991363104104003</v>
      </c>
      <c r="D104">
        <f>D64*10000/D62</f>
        <v>1.7610792495520724</v>
      </c>
      <c r="E104">
        <f>E64*10000/E62</f>
        <v>-0.05296600361815656</v>
      </c>
      <c r="F104">
        <f>F64*10000/F62</f>
        <v>-1.836406384798277</v>
      </c>
      <c r="G104">
        <f>AVERAGE(C104:E104)</f>
        <v>0.7690831854481054</v>
      </c>
      <c r="H104">
        <f>STDEV(C104:E104)</f>
        <v>0.9188860105522726</v>
      </c>
      <c r="I104">
        <f>(B104*B4+C104*C4+D104*D4+E104*E4+F104*F4)/SUM(B4:F4)</f>
        <v>0.35368802271959265</v>
      </c>
      <c r="K104">
        <f>(LN(H104)+LN(H124))/2-LN(K114*K115^4)</f>
        <v>-3.188551602472329</v>
      </c>
    </row>
    <row r="105" spans="1:11" ht="12.75">
      <c r="A105" t="s">
        <v>69</v>
      </c>
      <c r="B105">
        <f>B65*10000/B62</f>
        <v>-0.07521705046855812</v>
      </c>
      <c r="C105">
        <f>C65*10000/C62</f>
        <v>0.6257544896994731</v>
      </c>
      <c r="D105">
        <f>D65*10000/D62</f>
        <v>0.546387538126296</v>
      </c>
      <c r="E105">
        <f>E65*10000/E62</f>
        <v>0.9164963364836112</v>
      </c>
      <c r="F105">
        <f>F65*10000/F62</f>
        <v>-0.47980880857455727</v>
      </c>
      <c r="G105">
        <f>AVERAGE(C105:E105)</f>
        <v>0.6962127881031268</v>
      </c>
      <c r="H105">
        <f>STDEV(C105:E105)</f>
        <v>0.1948548421667465</v>
      </c>
      <c r="I105">
        <f>(B105*B4+C105*C4+D105*D4+E105*E4+F105*F4)/SUM(B4:F4)</f>
        <v>0.4277030950965966</v>
      </c>
      <c r="K105">
        <f>(LN(H105)+LN(H125))/2-LN(K114*K115^5)</f>
        <v>-4.0561594503311404</v>
      </c>
    </row>
    <row r="106" spans="1:11" ht="12.75">
      <c r="A106" t="s">
        <v>70</v>
      </c>
      <c r="B106">
        <f>B66*10000/B62</f>
        <v>3.9846775112892994</v>
      </c>
      <c r="C106">
        <f>C66*10000/C62</f>
        <v>2.399419344098129</v>
      </c>
      <c r="D106">
        <f>D66*10000/D62</f>
        <v>3.426273420738084</v>
      </c>
      <c r="E106">
        <f>E66*10000/E62</f>
        <v>2.340017903817418</v>
      </c>
      <c r="F106">
        <f>F66*10000/F62</f>
        <v>13.847926554742752</v>
      </c>
      <c r="G106">
        <f>AVERAGE(C106:E106)</f>
        <v>2.721903556217877</v>
      </c>
      <c r="H106">
        <f>STDEV(C106:E106)</f>
        <v>0.6107248253591934</v>
      </c>
      <c r="I106">
        <f>(B106*B4+C106*C4+D106*D4+E106*E4+F106*F4)/SUM(B4:F4)</f>
        <v>4.38831626561649</v>
      </c>
      <c r="K106">
        <f>(LN(H106)+LN(H126))/2-LN(K114*K115^6)</f>
        <v>-3.162249856759222</v>
      </c>
    </row>
    <row r="107" spans="1:11" ht="12.75">
      <c r="A107" t="s">
        <v>71</v>
      </c>
      <c r="B107">
        <f>B67*10000/B62</f>
        <v>-0.14697326464341262</v>
      </c>
      <c r="C107">
        <f>C67*10000/C62</f>
        <v>-0.2889345759656369</v>
      </c>
      <c r="D107">
        <f>D67*10000/D62</f>
        <v>-0.379559682936145</v>
      </c>
      <c r="E107">
        <f>E67*10000/E62</f>
        <v>-0.13040213018086952</v>
      </c>
      <c r="F107">
        <f>F67*10000/F62</f>
        <v>-0.42377137516165775</v>
      </c>
      <c r="G107">
        <f>AVERAGE(C107:E107)</f>
        <v>-0.2662987963608838</v>
      </c>
      <c r="H107">
        <f>STDEV(C107:E107)</f>
        <v>0.12611167833506007</v>
      </c>
      <c r="I107">
        <f>(B107*B4+C107*C4+D107*D4+E107*E4+F107*F4)/SUM(B4:F4)</f>
        <v>-0.27000093510560835</v>
      </c>
      <c r="K107">
        <f>(LN(H107)+LN(H127))/2-LN(K114*K115^7)</f>
        <v>-3.635018095929122</v>
      </c>
    </row>
    <row r="108" spans="1:9" ht="12.75">
      <c r="A108" t="s">
        <v>72</v>
      </c>
      <c r="B108">
        <f>B68*10000/B62</f>
        <v>0.04866430641224467</v>
      </c>
      <c r="C108">
        <f>C68*10000/C62</f>
        <v>-0.032541694573609094</v>
      </c>
      <c r="D108">
        <f>D68*10000/D62</f>
        <v>-0.03939846119919654</v>
      </c>
      <c r="E108">
        <f>E68*10000/E62</f>
        <v>-0.16050710064599158</v>
      </c>
      <c r="F108">
        <f>F68*10000/F62</f>
        <v>0.10980358336004677</v>
      </c>
      <c r="G108">
        <f>AVERAGE(C108:E108)</f>
        <v>-0.07748241880626573</v>
      </c>
      <c r="H108">
        <f>STDEV(C108:E108)</f>
        <v>0.07198317274252516</v>
      </c>
      <c r="I108">
        <f>(B108*B4+C108*C4+D108*D4+E108*E4+F108*F4)/SUM(B4:F4)</f>
        <v>-0.034248235744463666</v>
      </c>
    </row>
    <row r="109" spans="1:9" ht="12.75">
      <c r="A109" t="s">
        <v>73</v>
      </c>
      <c r="B109">
        <f>B69*10000/B62</f>
        <v>0.040015897420694675</v>
      </c>
      <c r="C109">
        <f>C69*10000/C62</f>
        <v>0.14289697757333764</v>
      </c>
      <c r="D109">
        <f>D69*10000/D62</f>
        <v>-0.013748248073224905</v>
      </c>
      <c r="E109">
        <f>E69*10000/E62</f>
        <v>0.10045868890812168</v>
      </c>
      <c r="F109">
        <f>F69*10000/F62</f>
        <v>0.00840980621730482</v>
      </c>
      <c r="G109">
        <f>AVERAGE(C109:E109)</f>
        <v>0.07653580613607813</v>
      </c>
      <c r="H109">
        <f>STDEV(C109:E109)</f>
        <v>0.08101641759272826</v>
      </c>
      <c r="I109">
        <f>(B109*B4+C109*C4+D109*D4+E109*E4+F109*F4)/SUM(B4:F4)</f>
        <v>0.06217011392854562</v>
      </c>
    </row>
    <row r="110" spans="1:11" ht="12.75">
      <c r="A110" t="s">
        <v>74</v>
      </c>
      <c r="B110">
        <f>B70*10000/B62</f>
        <v>-0.29700970920704745</v>
      </c>
      <c r="C110">
        <f>C70*10000/C62</f>
        <v>-0.0791378794648063</v>
      </c>
      <c r="D110">
        <f>D70*10000/D62</f>
        <v>-0.011406584461756302</v>
      </c>
      <c r="E110">
        <f>E70*10000/E62</f>
        <v>-0.04651824264985121</v>
      </c>
      <c r="F110">
        <f>F70*10000/F62</f>
        <v>-0.39621923799540937</v>
      </c>
      <c r="G110">
        <f>AVERAGE(C110:E110)</f>
        <v>-0.0456875688588046</v>
      </c>
      <c r="H110">
        <f>STDEV(C110:E110)</f>
        <v>0.03387328733541956</v>
      </c>
      <c r="I110">
        <f>(B110*B4+C110*C4+D110*D4+E110*E4+F110*F4)/SUM(B4:F4)</f>
        <v>-0.12882735819101607</v>
      </c>
      <c r="K110">
        <f>EXP(AVERAGE(K103:K107))</f>
        <v>0.022033648951047</v>
      </c>
    </row>
    <row r="111" spans="1:9" ht="12.75">
      <c r="A111" t="s">
        <v>75</v>
      </c>
      <c r="B111">
        <f>B71*10000/B62</f>
        <v>-0.05069518714820806</v>
      </c>
      <c r="C111">
        <f>C71*10000/C62</f>
        <v>-0.04040813966811691</v>
      </c>
      <c r="D111">
        <f>D71*10000/D62</f>
        <v>-0.03015082777912205</v>
      </c>
      <c r="E111">
        <f>E71*10000/E62</f>
        <v>-0.027362291336786363</v>
      </c>
      <c r="F111">
        <f>F71*10000/F62</f>
        <v>0.02384239829750749</v>
      </c>
      <c r="G111">
        <f>AVERAGE(C111:E111)</f>
        <v>-0.03264041959467511</v>
      </c>
      <c r="H111">
        <f>STDEV(C111:E111)</f>
        <v>0.00687001384475107</v>
      </c>
      <c r="I111">
        <f>(B111*B4+C111*C4+D111*D4+E111*E4+F111*F4)/SUM(B4:F4)</f>
        <v>-0.027723095623184025</v>
      </c>
    </row>
    <row r="112" spans="1:9" ht="12.75">
      <c r="A112" t="s">
        <v>76</v>
      </c>
      <c r="B112">
        <f>B72*10000/B62</f>
        <v>-0.04751675232895709</v>
      </c>
      <c r="C112">
        <f>C72*10000/C62</f>
        <v>-0.03952194963889539</v>
      </c>
      <c r="D112">
        <f>D72*10000/D62</f>
        <v>-0.009849825850470447</v>
      </c>
      <c r="E112">
        <f>E72*10000/E62</f>
        <v>-0.005387804900425913</v>
      </c>
      <c r="F112">
        <f>F72*10000/F62</f>
        <v>-0.039070084025901994</v>
      </c>
      <c r="G112">
        <f>AVERAGE(C112:E112)</f>
        <v>-0.018253193463263914</v>
      </c>
      <c r="H112">
        <f>STDEV(C112:E112)</f>
        <v>0.018553905240770892</v>
      </c>
      <c r="I112">
        <f>(B112*B4+C112*C4+D112*D4+E112*E4+F112*F4)/SUM(B4:F4)</f>
        <v>-0.02526659409612092</v>
      </c>
    </row>
    <row r="113" spans="1:9" ht="12.75">
      <c r="A113" t="s">
        <v>77</v>
      </c>
      <c r="B113">
        <f>B73*10000/B62</f>
        <v>0.03236477058691984</v>
      </c>
      <c r="C113">
        <f>C73*10000/C62</f>
        <v>0.029909590462430562</v>
      </c>
      <c r="D113">
        <f>D73*10000/D62</f>
        <v>0.03440512719095517</v>
      </c>
      <c r="E113">
        <f>E73*10000/E62</f>
        <v>0.03250580296118944</v>
      </c>
      <c r="F113">
        <f>F73*10000/F62</f>
        <v>-0.01440221252718503</v>
      </c>
      <c r="G113">
        <f>AVERAGE(C113:E113)</f>
        <v>0.032273506871525054</v>
      </c>
      <c r="H113">
        <f>STDEV(C113:E113)</f>
        <v>0.002256752916101784</v>
      </c>
      <c r="I113">
        <f>(B113*B4+C113*C4+D113*D4+E113*E4+F113*F4)/SUM(B4:F4)</f>
        <v>0.026062574192032985</v>
      </c>
    </row>
    <row r="114" spans="1:11" ht="12.75">
      <c r="A114" t="s">
        <v>78</v>
      </c>
      <c r="B114">
        <f>B74*10000/B62</f>
        <v>-0.2136180020467486</v>
      </c>
      <c r="C114">
        <f>C74*10000/C62</f>
        <v>-0.19314204599111967</v>
      </c>
      <c r="D114">
        <f>D74*10000/D62</f>
        <v>-0.20827371080505475</v>
      </c>
      <c r="E114">
        <f>E74*10000/E62</f>
        <v>-0.20067693656292387</v>
      </c>
      <c r="F114">
        <f>F74*10000/F62</f>
        <v>-0.15150834709161107</v>
      </c>
      <c r="G114">
        <f>AVERAGE(C114:E114)</f>
        <v>-0.20069756445303277</v>
      </c>
      <c r="H114">
        <f>STDEV(C114:E114)</f>
        <v>0.007565853497306389</v>
      </c>
      <c r="I114">
        <f>(B114*B4+C114*C4+D114*D4+E114*E4+F114*F4)/SUM(B4:F4)</f>
        <v>-0.19600897229991454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-0.001237208582083492</v>
      </c>
      <c r="C115">
        <f>C75*10000/C62</f>
        <v>0.006377308595577984</v>
      </c>
      <c r="D115">
        <f>D75*10000/D62</f>
        <v>-0.0007494789342542543</v>
      </c>
      <c r="E115">
        <f>E75*10000/E62</f>
        <v>0.0018788577384541477</v>
      </c>
      <c r="F115">
        <f>F75*10000/F62</f>
        <v>0.01049867184289266</v>
      </c>
      <c r="G115">
        <f>AVERAGE(C115:E115)</f>
        <v>0.0025022291332592924</v>
      </c>
      <c r="H115">
        <f>STDEV(C115:E115)</f>
        <v>0.003604055916011717</v>
      </c>
      <c r="I115">
        <f>(B115*B4+C115*C4+D115*D4+E115*E4+F115*F4)/SUM(B4:F4)</f>
        <v>0.003027161619402126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120.87304734635899</v>
      </c>
      <c r="C122">
        <f>C82*10000/C62</f>
        <v>56.405157518772846</v>
      </c>
      <c r="D122">
        <f>D82*10000/D62</f>
        <v>3.6809906360901565</v>
      </c>
      <c r="E122">
        <f>E82*10000/E62</f>
        <v>-52.67782327178129</v>
      </c>
      <c r="F122">
        <f>F82*10000/F62</f>
        <v>-145.95782383086114</v>
      </c>
      <c r="G122">
        <f>AVERAGE(C122:E122)</f>
        <v>2.4694416276939037</v>
      </c>
      <c r="H122">
        <f>STDEV(C122:E122)</f>
        <v>54.55158167081785</v>
      </c>
      <c r="I122">
        <f>(B122*B4+C122*C4+D122*D4+E122*E4+F122*F4)/SUM(B4:F4)</f>
        <v>-0.1796259943090304</v>
      </c>
    </row>
    <row r="123" spans="1:9" ht="12.75">
      <c r="A123" t="s">
        <v>82</v>
      </c>
      <c r="B123">
        <f>B83*10000/B62</f>
        <v>3.2482522527828572</v>
      </c>
      <c r="C123">
        <f>C83*10000/C62</f>
        <v>1.6399701763302321</v>
      </c>
      <c r="D123">
        <f>D83*10000/D62</f>
        <v>1.8846059882656934</v>
      </c>
      <c r="E123">
        <f>E83*10000/E62</f>
        <v>1.9154881092685176</v>
      </c>
      <c r="F123">
        <f>F83*10000/F62</f>
        <v>4.916808862228218</v>
      </c>
      <c r="G123">
        <f>AVERAGE(C123:E123)</f>
        <v>1.8133547579548146</v>
      </c>
      <c r="H123">
        <f>STDEV(C123:E123)</f>
        <v>0.15094729612767618</v>
      </c>
      <c r="I123">
        <f>(B123*B4+C123*C4+D123*D4+E123*E4+F123*F4)/SUM(B4:F4)</f>
        <v>2.4349866438592955</v>
      </c>
    </row>
    <row r="124" spans="1:9" ht="12.75">
      <c r="A124" t="s">
        <v>83</v>
      </c>
      <c r="B124">
        <f>B84*10000/B62</f>
        <v>-2.454002005312772</v>
      </c>
      <c r="C124">
        <f>C84*10000/C62</f>
        <v>2.7243083195320366</v>
      </c>
      <c r="D124">
        <f>D84*10000/D62</f>
        <v>1.38607196774936</v>
      </c>
      <c r="E124">
        <f>E84*10000/E62</f>
        <v>4.037498123215898</v>
      </c>
      <c r="F124">
        <f>F84*10000/F62</f>
        <v>1.0611608259338234</v>
      </c>
      <c r="G124">
        <f>AVERAGE(C124:E124)</f>
        <v>2.715959470165765</v>
      </c>
      <c r="H124">
        <f>STDEV(C124:E124)</f>
        <v>1.3257327943206807</v>
      </c>
      <c r="I124">
        <f>(B124*B4+C124*C4+D124*D4+E124*E4+F124*F4)/SUM(B4:F4)</f>
        <v>1.7467747023154063</v>
      </c>
    </row>
    <row r="125" spans="1:9" ht="12.75">
      <c r="A125" t="s">
        <v>84</v>
      </c>
      <c r="B125">
        <f>B85*10000/B62</f>
        <v>0.4192509390017997</v>
      </c>
      <c r="C125">
        <f>C85*10000/C62</f>
        <v>-0.26240403430896764</v>
      </c>
      <c r="D125">
        <f>D85*10000/D62</f>
        <v>0.20926017699378857</v>
      </c>
      <c r="E125">
        <f>E85*10000/E62</f>
        <v>0.3925984633331982</v>
      </c>
      <c r="F125">
        <f>F85*10000/F62</f>
        <v>-0.6274736176462088</v>
      </c>
      <c r="G125">
        <f>AVERAGE(C125:E125)</f>
        <v>0.1131515353393397</v>
      </c>
      <c r="H125">
        <f>STDEV(C125:E125)</f>
        <v>0.3379122981335043</v>
      </c>
      <c r="I125">
        <f>(B125*B4+C125*C4+D125*D4+E125*E4+F125*F4)/SUM(B4:F4)</f>
        <v>0.05873189207396566</v>
      </c>
    </row>
    <row r="126" spans="1:9" ht="12.75">
      <c r="A126" t="s">
        <v>85</v>
      </c>
      <c r="B126">
        <f>B86*10000/B62</f>
        <v>1.7397157582905347</v>
      </c>
      <c r="C126">
        <f>C86*10000/C62</f>
        <v>0.7586429827957794</v>
      </c>
      <c r="D126">
        <f>D86*10000/D62</f>
        <v>1.0281229349498864</v>
      </c>
      <c r="E126">
        <f>E86*10000/E62</f>
        <v>0.6433450004546881</v>
      </c>
      <c r="F126">
        <f>F86*10000/F62</f>
        <v>0.5454731276809615</v>
      </c>
      <c r="G126">
        <f>AVERAGE(C126:E126)</f>
        <v>0.8100369727334513</v>
      </c>
      <c r="H126">
        <f>STDEV(C126:E126)</f>
        <v>0.19747030503314364</v>
      </c>
      <c r="I126">
        <f>(B126*B4+C126*C4+D126*D4+E126*E4+F126*F4)/SUM(B4:F4)</f>
        <v>0.9093661996891277</v>
      </c>
    </row>
    <row r="127" spans="1:9" ht="12.75">
      <c r="A127" t="s">
        <v>86</v>
      </c>
      <c r="B127">
        <f>B87*10000/B62</f>
        <v>0.017900087422494833</v>
      </c>
      <c r="C127">
        <f>C87*10000/C62</f>
        <v>0.16612311785788086</v>
      </c>
      <c r="D127">
        <f>D87*10000/D62</f>
        <v>0.07038331282776447</v>
      </c>
      <c r="E127">
        <f>E87*10000/E62</f>
        <v>-0.06066760790691546</v>
      </c>
      <c r="F127">
        <f>F87*10000/F62</f>
        <v>0.2804187637074811</v>
      </c>
      <c r="G127">
        <f>AVERAGE(C127:E127)</f>
        <v>0.058612940926243286</v>
      </c>
      <c r="H127">
        <f>STDEV(C127:E127)</f>
        <v>0.1138526001646684</v>
      </c>
      <c r="I127">
        <f>(B127*B4+C127*C4+D127*D4+E127*E4+F127*F4)/SUM(B4:F4)</f>
        <v>0.08228561921462915</v>
      </c>
    </row>
    <row r="128" spans="1:9" ht="12.75">
      <c r="A128" t="s">
        <v>87</v>
      </c>
      <c r="B128">
        <f>B88*10000/B62</f>
        <v>-0.06044325226582685</v>
      </c>
      <c r="C128">
        <f>C88*10000/C62</f>
        <v>0.2611533276056376</v>
      </c>
      <c r="D128">
        <f>D88*10000/D62</f>
        <v>0.3348111601037743</v>
      </c>
      <c r="E128">
        <f>E88*10000/E62</f>
        <v>0.436542997564476</v>
      </c>
      <c r="F128">
        <f>F88*10000/F62</f>
        <v>0.4796539766880247</v>
      </c>
      <c r="G128">
        <f>AVERAGE(C128:E128)</f>
        <v>0.3441691617579627</v>
      </c>
      <c r="H128">
        <f>STDEV(C128:E128)</f>
        <v>0.0880685143980943</v>
      </c>
      <c r="I128">
        <f>(B128*B4+C128*C4+D128*D4+E128*E4+F128*F4)/SUM(B4:F4)</f>
        <v>0.30364766848698715</v>
      </c>
    </row>
    <row r="129" spans="1:9" ht="12.75">
      <c r="A129" t="s">
        <v>88</v>
      </c>
      <c r="B129">
        <f>B89*10000/B62</f>
        <v>0.07439405468091721</v>
      </c>
      <c r="C129">
        <f>C89*10000/C62</f>
        <v>0.04635738621425866</v>
      </c>
      <c r="D129">
        <f>D89*10000/D62</f>
        <v>-0.007462243277321654</v>
      </c>
      <c r="E129">
        <f>E89*10000/E62</f>
        <v>0.03223949982121411</v>
      </c>
      <c r="F129">
        <f>F89*10000/F62</f>
        <v>0.013644441638704657</v>
      </c>
      <c r="G129">
        <f>AVERAGE(C129:E129)</f>
        <v>0.023711547586050374</v>
      </c>
      <c r="H129">
        <f>STDEV(C129:E129)</f>
        <v>0.02790488499611978</v>
      </c>
      <c r="I129">
        <f>(B129*B4+C129*C4+D129*D4+E129*E4+F129*F4)/SUM(B4:F4)</f>
        <v>0.029711324614185144</v>
      </c>
    </row>
    <row r="130" spans="1:9" ht="12.75">
      <c r="A130" t="s">
        <v>89</v>
      </c>
      <c r="B130">
        <f>B90*10000/B62</f>
        <v>0.13524657473286272</v>
      </c>
      <c r="C130">
        <f>C90*10000/C62</f>
        <v>0.09768685040798729</v>
      </c>
      <c r="D130">
        <f>D90*10000/D62</f>
        <v>0.1303441128956627</v>
      </c>
      <c r="E130">
        <f>E90*10000/E62</f>
        <v>-0.07233693050487164</v>
      </c>
      <c r="F130">
        <f>F90*10000/F62</f>
        <v>0.2171128828046026</v>
      </c>
      <c r="G130">
        <f>AVERAGE(C130:E130)</f>
        <v>0.05189801093292611</v>
      </c>
      <c r="H130">
        <f>STDEV(C130:E130)</f>
        <v>0.1088226295576293</v>
      </c>
      <c r="I130">
        <f>(B130*B4+C130*C4+D130*D4+E130*E4+F130*F4)/SUM(B4:F4)</f>
        <v>0.08598600410923107</v>
      </c>
    </row>
    <row r="131" spans="1:9" ht="12.75">
      <c r="A131" t="s">
        <v>90</v>
      </c>
      <c r="B131">
        <f>B91*10000/B62</f>
        <v>-0.010229669406414432</v>
      </c>
      <c r="C131">
        <f>C91*10000/C62</f>
        <v>0.022005692525204075</v>
      </c>
      <c r="D131">
        <f>D91*10000/D62</f>
        <v>0.0006591710774639199</v>
      </c>
      <c r="E131">
        <f>E91*10000/E62</f>
        <v>-0.0009831257356062472</v>
      </c>
      <c r="F131">
        <f>F91*10000/F62</f>
        <v>0.031626427773501636</v>
      </c>
      <c r="G131">
        <f>AVERAGE(C131:E131)</f>
        <v>0.007227245955687249</v>
      </c>
      <c r="H131">
        <f>STDEV(C131:E131)</f>
        <v>0.012824825416418068</v>
      </c>
      <c r="I131">
        <f>(B131*B4+C131*C4+D131*D4+E131*E4+F131*F4)/SUM(B4:F4)</f>
        <v>0.007952635315402032</v>
      </c>
    </row>
    <row r="132" spans="1:9" ht="12.75">
      <c r="A132" t="s">
        <v>91</v>
      </c>
      <c r="B132">
        <f>B92*10000/B62</f>
        <v>0.07994343233194721</v>
      </c>
      <c r="C132">
        <f>C92*10000/C62</f>
        <v>0.03926922238260804</v>
      </c>
      <c r="D132">
        <f>D92*10000/D62</f>
        <v>0.07236796664513725</v>
      </c>
      <c r="E132">
        <f>E92*10000/E62</f>
        <v>0.008235481807904366</v>
      </c>
      <c r="F132">
        <f>F92*10000/F62</f>
        <v>0.10536189421645395</v>
      </c>
      <c r="G132">
        <f>AVERAGE(C132:E132)</f>
        <v>0.039957556945216556</v>
      </c>
      <c r="H132">
        <f>STDEV(C132:E132)</f>
        <v>0.03207178286597172</v>
      </c>
      <c r="I132">
        <f>(B132*B4+C132*C4+D132*D4+E132*E4+F132*F4)/SUM(B4:F4)</f>
        <v>0.05446546235022868</v>
      </c>
    </row>
    <row r="133" spans="1:9" ht="12.75">
      <c r="A133" t="s">
        <v>92</v>
      </c>
      <c r="B133">
        <f>B93*10000/B62</f>
        <v>0.10830018751931395</v>
      </c>
      <c r="C133">
        <f>C93*10000/C62</f>
        <v>0.105738637782579</v>
      </c>
      <c r="D133">
        <f>D93*10000/D62</f>
        <v>0.10134868641470433</v>
      </c>
      <c r="E133">
        <f>E93*10000/E62</f>
        <v>0.09709162276474305</v>
      </c>
      <c r="F133">
        <f>F93*10000/F62</f>
        <v>0.06933097897306455</v>
      </c>
      <c r="G133">
        <f>AVERAGE(C133:E133)</f>
        <v>0.10139298232067545</v>
      </c>
      <c r="H133">
        <f>STDEV(C133:E133)</f>
        <v>0.004323677690940612</v>
      </c>
      <c r="I133">
        <f>(B133*B4+C133*C4+D133*D4+E133*E4+F133*F4)/SUM(B4:F4)</f>
        <v>0.09811763935764169</v>
      </c>
    </row>
    <row r="134" spans="1:9" ht="12.75">
      <c r="A134" t="s">
        <v>93</v>
      </c>
      <c r="B134">
        <f>B94*10000/B62</f>
        <v>-0.01721469383242503</v>
      </c>
      <c r="C134">
        <f>C94*10000/C62</f>
        <v>-0.0056285414470162885</v>
      </c>
      <c r="D134">
        <f>D94*10000/D62</f>
        <v>0.011335250132429007</v>
      </c>
      <c r="E134">
        <f>E94*10000/E62</f>
        <v>-0.002797272400337457</v>
      </c>
      <c r="F134">
        <f>F94*10000/F62</f>
        <v>-0.025545667433365983</v>
      </c>
      <c r="G134">
        <f>AVERAGE(C134:E134)</f>
        <v>0.0009698120950250871</v>
      </c>
      <c r="H134">
        <f>STDEV(C134:E134)</f>
        <v>0.009087670239622224</v>
      </c>
      <c r="I134">
        <f>(B134*B4+C134*C4+D134*D4+E134*E4+F134*F4)/SUM(B4:F4)</f>
        <v>-0.005200239732294653</v>
      </c>
    </row>
    <row r="135" spans="1:9" ht="12.75">
      <c r="A135" t="s">
        <v>94</v>
      </c>
      <c r="B135">
        <f>B95*10000/B62</f>
        <v>0.0012645711036327902</v>
      </c>
      <c r="C135">
        <f>C95*10000/C62</f>
        <v>-0.0026934871832871073</v>
      </c>
      <c r="D135">
        <f>D95*10000/D62</f>
        <v>-0.0012478760560279433</v>
      </c>
      <c r="E135">
        <f>E95*10000/E62</f>
        <v>-0.0004579233245253176</v>
      </c>
      <c r="F135">
        <f>F95*10000/F62</f>
        <v>0.005991282305899386</v>
      </c>
      <c r="G135">
        <f>AVERAGE(C135:E135)</f>
        <v>-0.001466428854613456</v>
      </c>
      <c r="H135">
        <f>STDEV(C135:E135)</f>
        <v>0.001133693272440851</v>
      </c>
      <c r="I135">
        <f>(B135*B4+C135*C4+D135*D4+E135*E4+F135*F4)/SUM(B4:F4)</f>
        <v>-7.642841994760686E-05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2005-04-21T06:18:29Z</cp:lastPrinted>
  <dcterms:created xsi:type="dcterms:W3CDTF">2005-04-21T06:18:29Z</dcterms:created>
  <dcterms:modified xsi:type="dcterms:W3CDTF">2005-04-21T07:35:29Z</dcterms:modified>
  <cp:category/>
  <cp:version/>
  <cp:contentType/>
  <cp:contentStatus/>
</cp:coreProperties>
</file>