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<sst xmlns="http://schemas.openxmlformats.org/spreadsheetml/2006/main" count="204" uniqueCount="98">
  <si>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21/04/2005       10:14:37</t>
  </si>
  <si>
    <t>LISSNER</t>
  </si>
  <si>
    <t>HCMQAP557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</si>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</sst>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811834"/>
        <c:axId val="653323"/>
      </c:lineChart>
      <c:catAx>
        <c:axId val="44811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-0.003757</v>
      </c>
      <c r="D4" s="12">
        <v>-0.003753</v>
      </c>
      <c r="E4" s="12">
        <v>-0.003756</v>
      </c>
      <c r="F4" s="24">
        <v>-0.002084</v>
      </c>
      <c r="G4" s="34">
        <v>-0.011704</v>
      </c>
    </row>
    <row r="5" spans="1:7" ht="12.75" thickBot="1">
      <c r="A5" s="44" t="s">
        <v>13</v>
      </c>
      <c r="B5" s="45">
        <v>7.535975</v>
      </c>
      <c r="C5" s="46">
        <v>3.676503</v>
      </c>
      <c r="D5" s="46">
        <v>-1.159479</v>
      </c>
      <c r="E5" s="46">
        <v>-4.427248</v>
      </c>
      <c r="F5" s="47">
        <v>-4.70254</v>
      </c>
      <c r="G5" s="48">
        <v>1.655655</v>
      </c>
    </row>
    <row r="6" spans="1:7" ht="12.75" thickTop="1">
      <c r="A6" s="6" t="s">
        <v>14</v>
      </c>
      <c r="B6" s="39">
        <v>37.3044</v>
      </c>
      <c r="C6" s="40">
        <v>58.24071</v>
      </c>
      <c r="D6" s="40">
        <v>-51.21158</v>
      </c>
      <c r="E6" s="40">
        <v>-81.73226</v>
      </c>
      <c r="F6" s="41">
        <v>94.1071</v>
      </c>
      <c r="G6" s="42">
        <v>0.002026564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1.568145</v>
      </c>
      <c r="C8" s="13">
        <v>-0.2113664</v>
      </c>
      <c r="D8" s="13">
        <v>0.4906076</v>
      </c>
      <c r="E8" s="13">
        <v>-0.4169861</v>
      </c>
      <c r="F8" s="25">
        <v>0.1396357</v>
      </c>
      <c r="G8" s="35">
        <v>0.2122421</v>
      </c>
    </row>
    <row r="9" spans="1:7" ht="12">
      <c r="A9" s="20" t="s">
        <v>17</v>
      </c>
      <c r="B9" s="29">
        <v>-0.348689</v>
      </c>
      <c r="C9" s="13">
        <v>0.3429412</v>
      </c>
      <c r="D9" s="13">
        <v>0.3456138</v>
      </c>
      <c r="E9" s="13">
        <v>0.7056864</v>
      </c>
      <c r="F9" s="25">
        <v>0.2565107</v>
      </c>
      <c r="G9" s="35">
        <v>0.3192903</v>
      </c>
    </row>
    <row r="10" spans="1:7" ht="12">
      <c r="A10" s="20" t="s">
        <v>18</v>
      </c>
      <c r="B10" s="29">
        <v>0.5128848</v>
      </c>
      <c r="C10" s="13">
        <v>-0.5956002</v>
      </c>
      <c r="D10" s="13">
        <v>-0.9364047</v>
      </c>
      <c r="E10" s="13">
        <v>-0.02525479</v>
      </c>
      <c r="F10" s="25">
        <v>-0.5288597</v>
      </c>
      <c r="G10" s="35">
        <v>-0.3710324</v>
      </c>
    </row>
    <row r="11" spans="1:7" ht="12">
      <c r="A11" s="21" t="s">
        <v>19</v>
      </c>
      <c r="B11" s="31">
        <v>4.030793</v>
      </c>
      <c r="C11" s="15">
        <v>1.484021</v>
      </c>
      <c r="D11" s="15">
        <v>3.376907</v>
      </c>
      <c r="E11" s="15">
        <v>1.815306</v>
      </c>
      <c r="F11" s="27">
        <v>13.68679</v>
      </c>
      <c r="G11" s="37">
        <v>4.016874</v>
      </c>
    </row>
    <row r="12" spans="1:7" ht="12">
      <c r="A12" s="20" t="s">
        <v>20</v>
      </c>
      <c r="B12" s="29">
        <v>-0.1152096</v>
      </c>
      <c r="C12" s="13">
        <v>-0.03873029</v>
      </c>
      <c r="D12" s="13">
        <v>-0.2609637</v>
      </c>
      <c r="E12" s="13">
        <v>-0.2079608</v>
      </c>
      <c r="F12" s="25">
        <v>-0.4159785</v>
      </c>
      <c r="G12" s="35">
        <v>-0.194329</v>
      </c>
    </row>
    <row r="13" spans="1:7" ht="12">
      <c r="A13" s="20" t="s">
        <v>21</v>
      </c>
      <c r="B13" s="29">
        <v>0.08250798</v>
      </c>
      <c r="C13" s="13">
        <v>-0.07989851</v>
      </c>
      <c r="D13" s="13">
        <v>-0.07350616</v>
      </c>
      <c r="E13" s="13">
        <v>0.1667351</v>
      </c>
      <c r="F13" s="25">
        <v>-0.08146595</v>
      </c>
      <c r="G13" s="35">
        <v>0.004274113</v>
      </c>
    </row>
    <row r="14" spans="1:7" ht="12">
      <c r="A14" s="20" t="s">
        <v>22</v>
      </c>
      <c r="B14" s="29">
        <v>-0.04508088</v>
      </c>
      <c r="C14" s="13">
        <v>0.01252431</v>
      </c>
      <c r="D14" s="13">
        <v>-0.05377429</v>
      </c>
      <c r="E14" s="13">
        <v>-0.1045031</v>
      </c>
      <c r="F14" s="25">
        <v>-0.04262334</v>
      </c>
      <c r="G14" s="35">
        <v>-0.0472749</v>
      </c>
    </row>
    <row r="15" spans="1:7" ht="12">
      <c r="A15" s="21" t="s">
        <v>23</v>
      </c>
      <c r="B15" s="31">
        <v>-0.3069304</v>
      </c>
      <c r="C15" s="15">
        <v>-0.2218841</v>
      </c>
      <c r="D15" s="15">
        <v>-0.0307609</v>
      </c>
      <c r="E15" s="15">
        <v>-0.1749839</v>
      </c>
      <c r="F15" s="27">
        <v>-0.4733656</v>
      </c>
      <c r="G15" s="37">
        <v>-0.2105291</v>
      </c>
    </row>
    <row r="16" spans="1:7" ht="12">
      <c r="A16" s="20" t="s">
        <v>24</v>
      </c>
      <c r="B16" s="29">
        <v>-0.02768953</v>
      </c>
      <c r="C16" s="13">
        <v>-0.00538086</v>
      </c>
      <c r="D16" s="13">
        <v>-0.06511522</v>
      </c>
      <c r="E16" s="13">
        <v>-0.003345349</v>
      </c>
      <c r="F16" s="25">
        <v>-0.05883862</v>
      </c>
      <c r="G16" s="35">
        <v>-0.02962024</v>
      </c>
    </row>
    <row r="17" spans="1:7" ht="12">
      <c r="A17" s="20" t="s">
        <v>25</v>
      </c>
      <c r="B17" s="29">
        <v>-0.04344022</v>
      </c>
      <c r="C17" s="13">
        <v>-0.05005986</v>
      </c>
      <c r="D17" s="13">
        <v>-0.06776258</v>
      </c>
      <c r="E17" s="13">
        <v>-0.0637804</v>
      </c>
      <c r="F17" s="25">
        <v>-0.07645589</v>
      </c>
      <c r="G17" s="35">
        <v>-0.06018425</v>
      </c>
    </row>
    <row r="18" spans="1:7" ht="12">
      <c r="A18" s="20" t="s">
        <v>26</v>
      </c>
      <c r="B18" s="29">
        <v>0.01441105</v>
      </c>
      <c r="C18" s="13">
        <v>0.02669632</v>
      </c>
      <c r="D18" s="13">
        <v>0.07585072</v>
      </c>
      <c r="E18" s="13">
        <v>0.05137682</v>
      </c>
      <c r="F18" s="25">
        <v>-0.0306163</v>
      </c>
      <c r="G18" s="35">
        <v>0.03502796</v>
      </c>
    </row>
    <row r="19" spans="1:7" ht="12">
      <c r="A19" s="21" t="s">
        <v>27</v>
      </c>
      <c r="B19" s="31">
        <v>-0.2175244</v>
      </c>
      <c r="C19" s="15">
        <v>-0.1853715</v>
      </c>
      <c r="D19" s="15">
        <v>-0.2122474</v>
      </c>
      <c r="E19" s="15">
        <v>-0.1976332</v>
      </c>
      <c r="F19" s="27">
        <v>-0.1418827</v>
      </c>
      <c r="G19" s="37">
        <v>-0.1936287</v>
      </c>
    </row>
    <row r="20" spans="1:7" ht="12.75" thickBot="1">
      <c r="A20" s="44" t="s">
        <v>28</v>
      </c>
      <c r="B20" s="45">
        <v>-0.007835504</v>
      </c>
      <c r="C20" s="46">
        <v>0.002917116</v>
      </c>
      <c r="D20" s="46">
        <v>0.0008120163</v>
      </c>
      <c r="E20" s="46">
        <v>0.002545717</v>
      </c>
      <c r="F20" s="47">
        <v>0.0001000188</v>
      </c>
      <c r="G20" s="48">
        <v>0.0003899167</v>
      </c>
    </row>
    <row r="21" spans="1:7" ht="12.75" thickTop="1">
      <c r="A21" s="6" t="s">
        <v>29</v>
      </c>
      <c r="B21" s="39">
        <v>-92.71919</v>
      </c>
      <c r="C21" s="40">
        <v>17.35776</v>
      </c>
      <c r="D21" s="40">
        <v>30.50472</v>
      </c>
      <c r="E21" s="40">
        <v>-9.30583</v>
      </c>
      <c r="F21" s="41">
        <v>31.12667</v>
      </c>
      <c r="G21" s="43">
        <v>0.01732142</v>
      </c>
    </row>
    <row r="22" spans="1:7" ht="12">
      <c r="A22" s="20" t="s">
        <v>30</v>
      </c>
      <c r="B22" s="29">
        <v>150.7309</v>
      </c>
      <c r="C22" s="13">
        <v>73.53138</v>
      </c>
      <c r="D22" s="13">
        <v>-23.18962</v>
      </c>
      <c r="E22" s="13">
        <v>-88.54728</v>
      </c>
      <c r="F22" s="25">
        <v>-94.05357</v>
      </c>
      <c r="G22" s="36">
        <v>0</v>
      </c>
    </row>
    <row r="23" spans="1:7" ht="12">
      <c r="A23" s="20" t="s">
        <v>31</v>
      </c>
      <c r="B23" s="29">
        <v>-1.250659</v>
      </c>
      <c r="C23" s="13">
        <v>0.161668</v>
      </c>
      <c r="D23" s="13">
        <v>-0.4009093</v>
      </c>
      <c r="E23" s="13">
        <v>-0.06252898</v>
      </c>
      <c r="F23" s="25">
        <v>4.374933</v>
      </c>
      <c r="G23" s="35">
        <v>0.3307837</v>
      </c>
    </row>
    <row r="24" spans="1:7" ht="12">
      <c r="A24" s="20" t="s">
        <v>32</v>
      </c>
      <c r="B24" s="29">
        <v>0.878032</v>
      </c>
      <c r="C24" s="13">
        <v>2.305782</v>
      </c>
      <c r="D24" s="13">
        <v>1.087705</v>
      </c>
      <c r="E24" s="13">
        <v>1.265367</v>
      </c>
      <c r="F24" s="25">
        <v>-2.520319</v>
      </c>
      <c r="G24" s="35">
        <v>0.9115126</v>
      </c>
    </row>
    <row r="25" spans="1:7" ht="12">
      <c r="A25" s="20" t="s">
        <v>33</v>
      </c>
      <c r="B25" s="29">
        <v>-0.485252</v>
      </c>
      <c r="C25" s="13">
        <v>0.1949033</v>
      </c>
      <c r="D25" s="13">
        <v>-0.1928216</v>
      </c>
      <c r="E25" s="13">
        <v>-0.2234324</v>
      </c>
      <c r="F25" s="25">
        <v>-0.7916195</v>
      </c>
      <c r="G25" s="35">
        <v>-0.2291179</v>
      </c>
    </row>
    <row r="26" spans="1:7" ht="12">
      <c r="A26" s="21" t="s">
        <v>34</v>
      </c>
      <c r="B26" s="31">
        <v>0.9576405</v>
      </c>
      <c r="C26" s="15">
        <v>0.9719586</v>
      </c>
      <c r="D26" s="15">
        <v>-0.2046975</v>
      </c>
      <c r="E26" s="15">
        <v>0.04196952</v>
      </c>
      <c r="F26" s="27">
        <v>0.8002708</v>
      </c>
      <c r="G26" s="37">
        <v>0.440178</v>
      </c>
    </row>
    <row r="27" spans="1:7" ht="12">
      <c r="A27" s="20" t="s">
        <v>35</v>
      </c>
      <c r="B27" s="29">
        <v>0.2271961</v>
      </c>
      <c r="C27" s="13">
        <v>-0.6645311</v>
      </c>
      <c r="D27" s="13">
        <v>0.07642227</v>
      </c>
      <c r="E27" s="13">
        <v>0.3034122</v>
      </c>
      <c r="F27" s="25">
        <v>0.4631185</v>
      </c>
      <c r="G27" s="35">
        <v>0.02613985</v>
      </c>
    </row>
    <row r="28" spans="1:7" ht="12">
      <c r="A28" s="20" t="s">
        <v>36</v>
      </c>
      <c r="B28" s="29">
        <v>-0.3142698</v>
      </c>
      <c r="C28" s="13">
        <v>0.2475342</v>
      </c>
      <c r="D28" s="13">
        <v>0.1996024</v>
      </c>
      <c r="E28" s="13">
        <v>0.20709</v>
      </c>
      <c r="F28" s="25">
        <v>-0.3559453</v>
      </c>
      <c r="G28" s="35">
        <v>0.06441555</v>
      </c>
    </row>
    <row r="29" spans="1:7" ht="12">
      <c r="A29" s="20" t="s">
        <v>37</v>
      </c>
      <c r="B29" s="29">
        <v>0.04186407</v>
      </c>
      <c r="C29" s="13">
        <v>-0.06466483</v>
      </c>
      <c r="D29" s="13">
        <v>0.02509799</v>
      </c>
      <c r="E29" s="13">
        <v>0.03815444</v>
      </c>
      <c r="F29" s="25">
        <v>0.1470298</v>
      </c>
      <c r="G29" s="35">
        <v>0.0253421</v>
      </c>
    </row>
    <row r="30" spans="1:7" ht="12">
      <c r="A30" s="21" t="s">
        <v>38</v>
      </c>
      <c r="B30" s="31">
        <v>0.1050869</v>
      </c>
      <c r="C30" s="15">
        <v>0.05782184</v>
      </c>
      <c r="D30" s="15">
        <v>-0.03145721</v>
      </c>
      <c r="E30" s="15">
        <v>-0.03867268</v>
      </c>
      <c r="F30" s="27">
        <v>0.2142444</v>
      </c>
      <c r="G30" s="37">
        <v>0.04086811</v>
      </c>
    </row>
    <row r="31" spans="1:7" ht="12">
      <c r="A31" s="20" t="s">
        <v>39</v>
      </c>
      <c r="B31" s="29">
        <v>-0.01145036</v>
      </c>
      <c r="C31" s="13">
        <v>-0.08429537</v>
      </c>
      <c r="D31" s="13">
        <v>-0.01519182</v>
      </c>
      <c r="E31" s="13">
        <v>0.009065454</v>
      </c>
      <c r="F31" s="25">
        <v>0.06171748</v>
      </c>
      <c r="G31" s="35">
        <v>-0.01517619</v>
      </c>
    </row>
    <row r="32" spans="1:7" ht="12">
      <c r="A32" s="20" t="s">
        <v>40</v>
      </c>
      <c r="B32" s="29">
        <v>-0.03313925</v>
      </c>
      <c r="C32" s="13">
        <v>0.04175068</v>
      </c>
      <c r="D32" s="13">
        <v>0.06679331</v>
      </c>
      <c r="E32" s="13">
        <v>0.04482474</v>
      </c>
      <c r="F32" s="25">
        <v>-0.01571449</v>
      </c>
      <c r="G32" s="35">
        <v>0.03000621</v>
      </c>
    </row>
    <row r="33" spans="1:7" ht="12">
      <c r="A33" s="20" t="s">
        <v>41</v>
      </c>
      <c r="B33" s="29">
        <v>0.1545505</v>
      </c>
      <c r="C33" s="13">
        <v>0.08397345</v>
      </c>
      <c r="D33" s="13">
        <v>0.1212914</v>
      </c>
      <c r="E33" s="13">
        <v>0.1281993</v>
      </c>
      <c r="F33" s="25">
        <v>0.09778085</v>
      </c>
      <c r="G33" s="35">
        <v>0.1156409</v>
      </c>
    </row>
    <row r="34" spans="1:7" ht="12">
      <c r="A34" s="21" t="s">
        <v>42</v>
      </c>
      <c r="B34" s="31">
        <v>-0.01915543</v>
      </c>
      <c r="C34" s="15">
        <v>-0.01472248</v>
      </c>
      <c r="D34" s="15">
        <v>-0.009616685</v>
      </c>
      <c r="E34" s="15">
        <v>-0.01014293</v>
      </c>
      <c r="F34" s="27">
        <v>-0.03757803</v>
      </c>
      <c r="G34" s="37">
        <v>-0.0160779</v>
      </c>
    </row>
    <row r="35" spans="1:7" ht="12.75" thickBot="1">
      <c r="A35" s="22" t="s">
        <v>43</v>
      </c>
      <c r="B35" s="32">
        <v>-0.006818224</v>
      </c>
      <c r="C35" s="16">
        <v>0.0007140741</v>
      </c>
      <c r="D35" s="16">
        <v>0.00115608</v>
      </c>
      <c r="E35" s="16">
        <v>0.001816667</v>
      </c>
      <c r="F35" s="28">
        <v>0.004711306</v>
      </c>
      <c r="G35" s="38">
        <v>0.0005298149</v>
      </c>
    </row>
    <row r="36" spans="1:7" ht="12">
      <c r="A36" s="4" t="s">
        <v>44</v>
      </c>
      <c r="B36" s="3">
        <v>21.12122</v>
      </c>
      <c r="C36" s="3">
        <v>21.12732</v>
      </c>
      <c r="D36" s="3">
        <v>21.14563</v>
      </c>
      <c r="E36" s="3">
        <v>21.15173</v>
      </c>
      <c r="F36" s="3">
        <v>21.17004</v>
      </c>
      <c r="G36" s="3"/>
    </row>
    <row r="37" spans="1:6" ht="12">
      <c r="A37" s="4" t="s">
        <v>45</v>
      </c>
      <c r="B37" s="2">
        <v>-0.07425944</v>
      </c>
      <c r="C37" s="2">
        <v>0.04374186</v>
      </c>
      <c r="D37" s="2">
        <v>0.1068115</v>
      </c>
      <c r="E37" s="2">
        <v>0.1520793</v>
      </c>
      <c r="F37" s="2">
        <v>0.1963298</v>
      </c>
    </row>
    <row r="38" spans="1:7" ht="12">
      <c r="A38" s="4" t="s">
        <v>53</v>
      </c>
      <c r="B38" s="2">
        <v>-6.102776E-05</v>
      </c>
      <c r="C38" s="2">
        <v>-9.922083E-05</v>
      </c>
      <c r="D38" s="2">
        <v>8.717947E-05</v>
      </c>
      <c r="E38" s="2">
        <v>0.0001387939</v>
      </c>
      <c r="F38" s="2">
        <v>-0.0001594703</v>
      </c>
      <c r="G38" s="2">
        <v>0.0003061936</v>
      </c>
    </row>
    <row r="39" spans="1:7" ht="12.75" thickBot="1">
      <c r="A39" s="4" t="s">
        <v>54</v>
      </c>
      <c r="B39" s="2">
        <v>0.0001585425</v>
      </c>
      <c r="C39" s="2">
        <v>-2.877861E-05</v>
      </c>
      <c r="D39" s="2">
        <v>-5.165585E-05</v>
      </c>
      <c r="E39" s="2">
        <v>1.704889E-05</v>
      </c>
      <c r="F39" s="2">
        <v>-5.441521E-05</v>
      </c>
      <c r="G39" s="2">
        <v>0.001150088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3.11686</v>
      </c>
      <c r="F40" s="17" t="s">
        <v>48</v>
      </c>
      <c r="G40" s="8">
        <v>55.055212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0.003757</v>
      </c>
      <c r="D4">
        <v>0.003753</v>
      </c>
      <c r="E4">
        <v>0.003756</v>
      </c>
      <c r="F4">
        <v>0.002084</v>
      </c>
      <c r="G4">
        <v>0.011704</v>
      </c>
    </row>
    <row r="5" spans="1:7" ht="12.75">
      <c r="A5" t="s">
        <v>13</v>
      </c>
      <c r="B5">
        <v>7.535975</v>
      </c>
      <c r="C5">
        <v>3.676503</v>
      </c>
      <c r="D5">
        <v>-1.159479</v>
      </c>
      <c r="E5">
        <v>-4.427248</v>
      </c>
      <c r="F5">
        <v>-4.70254</v>
      </c>
      <c r="G5">
        <v>1.655655</v>
      </c>
    </row>
    <row r="6" spans="1:7" ht="12.75">
      <c r="A6" t="s">
        <v>14</v>
      </c>
      <c r="B6" s="49">
        <v>37.3044</v>
      </c>
      <c r="C6" s="49">
        <v>58.24071</v>
      </c>
      <c r="D6" s="49">
        <v>-51.21158</v>
      </c>
      <c r="E6" s="49">
        <v>-81.73226</v>
      </c>
      <c r="F6" s="49">
        <v>94.1071</v>
      </c>
      <c r="G6" s="49">
        <v>0.002026564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1.568145</v>
      </c>
      <c r="C8" s="49">
        <v>-0.2113664</v>
      </c>
      <c r="D8" s="49">
        <v>0.4906076</v>
      </c>
      <c r="E8" s="49">
        <v>-0.4169861</v>
      </c>
      <c r="F8" s="49">
        <v>0.1396357</v>
      </c>
      <c r="G8" s="49">
        <v>0.2122421</v>
      </c>
    </row>
    <row r="9" spans="1:7" ht="12.75">
      <c r="A9" t="s">
        <v>17</v>
      </c>
      <c r="B9" s="49">
        <v>-0.348689</v>
      </c>
      <c r="C9" s="49">
        <v>0.3429412</v>
      </c>
      <c r="D9" s="49">
        <v>0.3456138</v>
      </c>
      <c r="E9" s="49">
        <v>0.7056864</v>
      </c>
      <c r="F9" s="49">
        <v>0.2565107</v>
      </c>
      <c r="G9" s="49">
        <v>0.3192903</v>
      </c>
    </row>
    <row r="10" spans="1:7" ht="12.75">
      <c r="A10" t="s">
        <v>18</v>
      </c>
      <c r="B10" s="49">
        <v>0.5128848</v>
      </c>
      <c r="C10" s="49">
        <v>-0.5956002</v>
      </c>
      <c r="D10" s="49">
        <v>-0.9364047</v>
      </c>
      <c r="E10" s="49">
        <v>-0.02525479</v>
      </c>
      <c r="F10" s="49">
        <v>-0.5288597</v>
      </c>
      <c r="G10" s="49">
        <v>-0.3710324</v>
      </c>
    </row>
    <row r="11" spans="1:7" ht="12.75">
      <c r="A11" t="s">
        <v>19</v>
      </c>
      <c r="B11" s="49">
        <v>4.030793</v>
      </c>
      <c r="C11" s="49">
        <v>1.484021</v>
      </c>
      <c r="D11" s="49">
        <v>3.376907</v>
      </c>
      <c r="E11" s="49">
        <v>1.815306</v>
      </c>
      <c r="F11" s="49">
        <v>13.68679</v>
      </c>
      <c r="G11" s="49">
        <v>4.016874</v>
      </c>
    </row>
    <row r="12" spans="1:7" ht="12.75">
      <c r="A12" t="s">
        <v>20</v>
      </c>
      <c r="B12" s="49">
        <v>-0.1152096</v>
      </c>
      <c r="C12" s="49">
        <v>-0.03873029</v>
      </c>
      <c r="D12" s="49">
        <v>-0.2609637</v>
      </c>
      <c r="E12" s="49">
        <v>-0.2079608</v>
      </c>
      <c r="F12" s="49">
        <v>-0.4159785</v>
      </c>
      <c r="G12" s="49">
        <v>-0.194329</v>
      </c>
    </row>
    <row r="13" spans="1:7" ht="12.75">
      <c r="A13" t="s">
        <v>21</v>
      </c>
      <c r="B13" s="49">
        <v>0.08250798</v>
      </c>
      <c r="C13" s="49">
        <v>-0.07989851</v>
      </c>
      <c r="D13" s="49">
        <v>-0.07350616</v>
      </c>
      <c r="E13" s="49">
        <v>0.1667351</v>
      </c>
      <c r="F13" s="49">
        <v>-0.08146595</v>
      </c>
      <c r="G13" s="49">
        <v>0.004274113</v>
      </c>
    </row>
    <row r="14" spans="1:7" ht="12.75">
      <c r="A14" t="s">
        <v>22</v>
      </c>
      <c r="B14" s="49">
        <v>-0.04508088</v>
      </c>
      <c r="C14" s="49">
        <v>0.01252431</v>
      </c>
      <c r="D14" s="49">
        <v>-0.05377429</v>
      </c>
      <c r="E14" s="49">
        <v>-0.1045031</v>
      </c>
      <c r="F14" s="49">
        <v>-0.04262334</v>
      </c>
      <c r="G14" s="49">
        <v>-0.0472749</v>
      </c>
    </row>
    <row r="15" spans="1:7" ht="12.75">
      <c r="A15" t="s">
        <v>23</v>
      </c>
      <c r="B15" s="49">
        <v>-0.3069304</v>
      </c>
      <c r="C15" s="49">
        <v>-0.2218841</v>
      </c>
      <c r="D15" s="49">
        <v>-0.0307609</v>
      </c>
      <c r="E15" s="49">
        <v>-0.1749839</v>
      </c>
      <c r="F15" s="49">
        <v>-0.4733656</v>
      </c>
      <c r="G15" s="49">
        <v>-0.2105291</v>
      </c>
    </row>
    <row r="16" spans="1:7" ht="12.75">
      <c r="A16" t="s">
        <v>24</v>
      </c>
      <c r="B16" s="49">
        <v>-0.02768953</v>
      </c>
      <c r="C16" s="49">
        <v>-0.00538086</v>
      </c>
      <c r="D16" s="49">
        <v>-0.06511522</v>
      </c>
      <c r="E16" s="49">
        <v>-0.003345349</v>
      </c>
      <c r="F16" s="49">
        <v>-0.05883862</v>
      </c>
      <c r="G16" s="49">
        <v>-0.02962024</v>
      </c>
    </row>
    <row r="17" spans="1:7" ht="12.75">
      <c r="A17" t="s">
        <v>25</v>
      </c>
      <c r="B17" s="49">
        <v>-0.04344022</v>
      </c>
      <c r="C17" s="49">
        <v>-0.05005986</v>
      </c>
      <c r="D17" s="49">
        <v>-0.06776258</v>
      </c>
      <c r="E17" s="49">
        <v>-0.0637804</v>
      </c>
      <c r="F17" s="49">
        <v>-0.07645589</v>
      </c>
      <c r="G17" s="49">
        <v>-0.06018425</v>
      </c>
    </row>
    <row r="18" spans="1:7" ht="12.75">
      <c r="A18" t="s">
        <v>26</v>
      </c>
      <c r="B18" s="49">
        <v>0.01441105</v>
      </c>
      <c r="C18" s="49">
        <v>0.02669632</v>
      </c>
      <c r="D18" s="49">
        <v>0.07585072</v>
      </c>
      <c r="E18" s="49">
        <v>0.05137682</v>
      </c>
      <c r="F18" s="49">
        <v>-0.0306163</v>
      </c>
      <c r="G18" s="49">
        <v>0.03502796</v>
      </c>
    </row>
    <row r="19" spans="1:7" ht="12.75">
      <c r="A19" t="s">
        <v>27</v>
      </c>
      <c r="B19" s="49">
        <v>-0.2175244</v>
      </c>
      <c r="C19" s="49">
        <v>-0.1853715</v>
      </c>
      <c r="D19" s="49">
        <v>-0.2122474</v>
      </c>
      <c r="E19" s="49">
        <v>-0.1976332</v>
      </c>
      <c r="F19" s="49">
        <v>-0.1418827</v>
      </c>
      <c r="G19" s="49">
        <v>-0.1936287</v>
      </c>
    </row>
    <row r="20" spans="1:7" ht="12.75">
      <c r="A20" t="s">
        <v>28</v>
      </c>
      <c r="B20" s="49">
        <v>-0.007835504</v>
      </c>
      <c r="C20" s="49">
        <v>0.002917116</v>
      </c>
      <c r="D20" s="49">
        <v>0.0008120163</v>
      </c>
      <c r="E20" s="49">
        <v>0.002545717</v>
      </c>
      <c r="F20" s="49">
        <v>0.0001000188</v>
      </c>
      <c r="G20" s="49">
        <v>0.0003899167</v>
      </c>
    </row>
    <row r="21" spans="1:7" ht="12.75">
      <c r="A21" t="s">
        <v>29</v>
      </c>
      <c r="B21" s="49">
        <v>-92.71919</v>
      </c>
      <c r="C21" s="49">
        <v>17.35776</v>
      </c>
      <c r="D21" s="49">
        <v>30.50472</v>
      </c>
      <c r="E21" s="49">
        <v>-9.30583</v>
      </c>
      <c r="F21" s="49">
        <v>31.12667</v>
      </c>
      <c r="G21" s="49">
        <v>0.01732142</v>
      </c>
    </row>
    <row r="22" spans="1:7" ht="12.75">
      <c r="A22" t="s">
        <v>30</v>
      </c>
      <c r="B22" s="49">
        <v>150.7309</v>
      </c>
      <c r="C22" s="49">
        <v>73.53138</v>
      </c>
      <c r="D22" s="49">
        <v>-23.18962</v>
      </c>
      <c r="E22" s="49">
        <v>-88.54728</v>
      </c>
      <c r="F22" s="49">
        <v>-94.05357</v>
      </c>
      <c r="G22" s="49">
        <v>0</v>
      </c>
    </row>
    <row r="23" spans="1:7" ht="12.75">
      <c r="A23" t="s">
        <v>31</v>
      </c>
      <c r="B23" s="49">
        <v>-1.250659</v>
      </c>
      <c r="C23" s="49">
        <v>0.161668</v>
      </c>
      <c r="D23" s="49">
        <v>-0.4009093</v>
      </c>
      <c r="E23" s="49">
        <v>-0.06252898</v>
      </c>
      <c r="F23" s="49">
        <v>4.374933</v>
      </c>
      <c r="G23" s="49">
        <v>0.3307837</v>
      </c>
    </row>
    <row r="24" spans="1:7" ht="12.75">
      <c r="A24" t="s">
        <v>32</v>
      </c>
      <c r="B24" s="49">
        <v>0.878032</v>
      </c>
      <c r="C24" s="49">
        <v>2.305782</v>
      </c>
      <c r="D24" s="49">
        <v>1.087705</v>
      </c>
      <c r="E24" s="49">
        <v>1.265367</v>
      </c>
      <c r="F24" s="49">
        <v>-2.520319</v>
      </c>
      <c r="G24" s="49">
        <v>0.9115126</v>
      </c>
    </row>
    <row r="25" spans="1:7" ht="12.75">
      <c r="A25" t="s">
        <v>33</v>
      </c>
      <c r="B25" s="49">
        <v>-0.485252</v>
      </c>
      <c r="C25" s="49">
        <v>0.1949033</v>
      </c>
      <c r="D25" s="49">
        <v>-0.1928216</v>
      </c>
      <c r="E25" s="49">
        <v>-0.2234324</v>
      </c>
      <c r="F25" s="49">
        <v>-0.7916195</v>
      </c>
      <c r="G25" s="49">
        <v>-0.2291179</v>
      </c>
    </row>
    <row r="26" spans="1:7" ht="12.75">
      <c r="A26" t="s">
        <v>34</v>
      </c>
      <c r="B26" s="49">
        <v>0.9576405</v>
      </c>
      <c r="C26" s="49">
        <v>0.9719586</v>
      </c>
      <c r="D26" s="49">
        <v>-0.2046975</v>
      </c>
      <c r="E26" s="49">
        <v>0.04196952</v>
      </c>
      <c r="F26" s="49">
        <v>0.8002708</v>
      </c>
      <c r="G26" s="49">
        <v>0.440178</v>
      </c>
    </row>
    <row r="27" spans="1:7" ht="12.75">
      <c r="A27" t="s">
        <v>35</v>
      </c>
      <c r="B27" s="49">
        <v>0.2271961</v>
      </c>
      <c r="C27" s="49">
        <v>-0.6645311</v>
      </c>
      <c r="D27" s="49">
        <v>0.07642227</v>
      </c>
      <c r="E27" s="49">
        <v>0.3034122</v>
      </c>
      <c r="F27" s="49">
        <v>0.4631185</v>
      </c>
      <c r="G27" s="49">
        <v>0.02613985</v>
      </c>
    </row>
    <row r="28" spans="1:7" ht="12.75">
      <c r="A28" t="s">
        <v>36</v>
      </c>
      <c r="B28" s="49">
        <v>-0.3142698</v>
      </c>
      <c r="C28" s="49">
        <v>0.2475342</v>
      </c>
      <c r="D28" s="49">
        <v>0.1996024</v>
      </c>
      <c r="E28" s="49">
        <v>0.20709</v>
      </c>
      <c r="F28" s="49">
        <v>-0.3559453</v>
      </c>
      <c r="G28" s="49">
        <v>0.06441555</v>
      </c>
    </row>
    <row r="29" spans="1:7" ht="12.75">
      <c r="A29" t="s">
        <v>37</v>
      </c>
      <c r="B29" s="49">
        <v>0.04186407</v>
      </c>
      <c r="C29" s="49">
        <v>-0.06466483</v>
      </c>
      <c r="D29" s="49">
        <v>0.02509799</v>
      </c>
      <c r="E29" s="49">
        <v>0.03815444</v>
      </c>
      <c r="F29" s="49">
        <v>0.1470298</v>
      </c>
      <c r="G29" s="49">
        <v>0.0253421</v>
      </c>
    </row>
    <row r="30" spans="1:7" ht="12.75">
      <c r="A30" t="s">
        <v>38</v>
      </c>
      <c r="B30" s="49">
        <v>0.1050869</v>
      </c>
      <c r="C30" s="49">
        <v>0.05782184</v>
      </c>
      <c r="D30" s="49">
        <v>-0.03145721</v>
      </c>
      <c r="E30" s="49">
        <v>-0.03867268</v>
      </c>
      <c r="F30" s="49">
        <v>0.2142444</v>
      </c>
      <c r="G30" s="49">
        <v>0.04086811</v>
      </c>
    </row>
    <row r="31" spans="1:7" ht="12.75">
      <c r="A31" t="s">
        <v>39</v>
      </c>
      <c r="B31" s="49">
        <v>-0.01145036</v>
      </c>
      <c r="C31" s="49">
        <v>-0.08429537</v>
      </c>
      <c r="D31" s="49">
        <v>-0.01519182</v>
      </c>
      <c r="E31" s="49">
        <v>0.009065454</v>
      </c>
      <c r="F31" s="49">
        <v>0.06171748</v>
      </c>
      <c r="G31" s="49">
        <v>-0.01517619</v>
      </c>
    </row>
    <row r="32" spans="1:7" ht="12.75">
      <c r="A32" t="s">
        <v>40</v>
      </c>
      <c r="B32" s="49">
        <v>-0.03313925</v>
      </c>
      <c r="C32" s="49">
        <v>0.04175068</v>
      </c>
      <c r="D32" s="49">
        <v>0.06679331</v>
      </c>
      <c r="E32" s="49">
        <v>0.04482474</v>
      </c>
      <c r="F32" s="49">
        <v>-0.01571449</v>
      </c>
      <c r="G32" s="49">
        <v>0.03000621</v>
      </c>
    </row>
    <row r="33" spans="1:7" ht="12.75">
      <c r="A33" t="s">
        <v>41</v>
      </c>
      <c r="B33" s="49">
        <v>0.1545505</v>
      </c>
      <c r="C33" s="49">
        <v>0.08397345</v>
      </c>
      <c r="D33" s="49">
        <v>0.1212914</v>
      </c>
      <c r="E33" s="49">
        <v>0.1281993</v>
      </c>
      <c r="F33" s="49">
        <v>0.09778085</v>
      </c>
      <c r="G33" s="49">
        <v>0.1156409</v>
      </c>
    </row>
    <row r="34" spans="1:7" ht="12.75">
      <c r="A34" t="s">
        <v>42</v>
      </c>
      <c r="B34" s="49">
        <v>-0.01915543</v>
      </c>
      <c r="C34" s="49">
        <v>-0.01472248</v>
      </c>
      <c r="D34" s="49">
        <v>-0.009616685</v>
      </c>
      <c r="E34" s="49">
        <v>-0.01014293</v>
      </c>
      <c r="F34" s="49">
        <v>-0.03757803</v>
      </c>
      <c r="G34" s="49">
        <v>-0.0160779</v>
      </c>
    </row>
    <row r="35" spans="1:7" ht="12.75">
      <c r="A35" t="s">
        <v>43</v>
      </c>
      <c r="B35" s="49">
        <v>-0.006818224</v>
      </c>
      <c r="C35" s="49">
        <v>0.0007140741</v>
      </c>
      <c r="D35" s="49">
        <v>0.00115608</v>
      </c>
      <c r="E35" s="49">
        <v>0.001816667</v>
      </c>
      <c r="F35" s="49">
        <v>0.004711306</v>
      </c>
      <c r="G35" s="49">
        <v>0.0005298149</v>
      </c>
    </row>
    <row r="36" spans="1:6" ht="12.75">
      <c r="A36" t="s">
        <v>44</v>
      </c>
      <c r="B36" s="49">
        <v>21.12122</v>
      </c>
      <c r="C36" s="49">
        <v>21.12732</v>
      </c>
      <c r="D36" s="49">
        <v>21.14563</v>
      </c>
      <c r="E36" s="49">
        <v>21.15173</v>
      </c>
      <c r="F36" s="49">
        <v>21.17004</v>
      </c>
    </row>
    <row r="37" spans="1:6" ht="12.75">
      <c r="A37" t="s">
        <v>45</v>
      </c>
      <c r="B37" s="49">
        <v>-0.07425944</v>
      </c>
      <c r="C37" s="49">
        <v>0.04374186</v>
      </c>
      <c r="D37" s="49">
        <v>0.1068115</v>
      </c>
      <c r="E37" s="49">
        <v>0.1520793</v>
      </c>
      <c r="F37" s="49">
        <v>0.1963298</v>
      </c>
    </row>
    <row r="38" spans="1:7" ht="12.75">
      <c r="A38" t="s">
        <v>55</v>
      </c>
      <c r="B38" s="49">
        <v>-6.102776E-05</v>
      </c>
      <c r="C38" s="49">
        <v>-9.922083E-05</v>
      </c>
      <c r="D38" s="49">
        <v>8.717947E-05</v>
      </c>
      <c r="E38" s="49">
        <v>0.0001387939</v>
      </c>
      <c r="F38" s="49">
        <v>-0.0001594703</v>
      </c>
      <c r="G38" s="49">
        <v>0.0003061936</v>
      </c>
    </row>
    <row r="39" spans="1:7" ht="12.75">
      <c r="A39" t="s">
        <v>56</v>
      </c>
      <c r="B39" s="49">
        <v>0.0001585425</v>
      </c>
      <c r="C39" s="49">
        <v>-2.877861E-05</v>
      </c>
      <c r="D39" s="49">
        <v>-5.165585E-05</v>
      </c>
      <c r="E39" s="49">
        <v>1.704889E-05</v>
      </c>
      <c r="F39" s="49">
        <v>-5.441521E-05</v>
      </c>
      <c r="G39" s="49">
        <v>0.001150088</v>
      </c>
    </row>
    <row r="40" spans="2:7" ht="12.75">
      <c r="B40" t="s">
        <v>46</v>
      </c>
      <c r="C40">
        <v>-0.003755</v>
      </c>
      <c r="D40" t="s">
        <v>47</v>
      </c>
      <c r="E40">
        <v>3.11686</v>
      </c>
      <c r="F40" t="s">
        <v>48</v>
      </c>
      <c r="G40">
        <v>55.055212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-6.102775463111604E-05</v>
      </c>
      <c r="C50">
        <f>-0.017/(C7*C7+C22*C22)*(C21*C22+C6*C7)</f>
        <v>-9.922082007325955E-05</v>
      </c>
      <c r="D50">
        <f>-0.017/(D7*D7+D22*D22)*(D21*D22+D6*D7)</f>
        <v>8.71794739720407E-05</v>
      </c>
      <c r="E50">
        <f>-0.017/(E7*E7+E22*E22)*(E21*E22+E6*E7)</f>
        <v>0.00013879387868939553</v>
      </c>
      <c r="F50">
        <f>-0.017/(F7*F7+F22*F22)*(F21*F22+F6*F7)</f>
        <v>-0.00015947027548730394</v>
      </c>
      <c r="G50">
        <f>(B50*B$4+C50*C$4+D50*D$4+E50*E$4+F50*F$4)/SUM(B$4:F$4)</f>
        <v>3.578311818683249E-07</v>
      </c>
    </row>
    <row r="51" spans="1:7" ht="12.75">
      <c r="A51" t="s">
        <v>59</v>
      </c>
      <c r="B51">
        <f>-0.017/(B7*B7+B22*B22)*(B21*B7-B6*B22)</f>
        <v>0.00015854249983805274</v>
      </c>
      <c r="C51">
        <f>-0.017/(C7*C7+C22*C22)*(C21*C7-C6*C22)</f>
        <v>-2.8778607617528152E-05</v>
      </c>
      <c r="D51">
        <f>-0.017/(D7*D7+D22*D22)*(D21*D7-D6*D22)</f>
        <v>-5.1655858112678855E-05</v>
      </c>
      <c r="E51">
        <f>-0.017/(E7*E7+E22*E22)*(E21*E7-E6*E22)</f>
        <v>1.7048893043859596E-05</v>
      </c>
      <c r="F51">
        <f>-0.017/(F7*F7+F22*F22)*(F21*F7-F6*F22)</f>
        <v>-5.441521387184644E-05</v>
      </c>
      <c r="G51">
        <f>(B51*B$4+C51*C$4+D51*D$4+E51*E$4+F51*F$4)/SUM(B$4:F$4)</f>
        <v>4.2527145580438117E-07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10000.012068498356</v>
      </c>
      <c r="C62">
        <f>C7+(2/0.017)*(C8*C50-C23*C51)</f>
        <v>10000.003014650292</v>
      </c>
      <c r="D62">
        <f>D7+(2/0.017)*(D8*D50-D23*D51)</f>
        <v>10000.002595482185</v>
      </c>
      <c r="E62">
        <f>E7+(2/0.017)*(E8*E50-E23*E51)</f>
        <v>9999.993316580201</v>
      </c>
      <c r="F62">
        <f>F7+(2/0.017)*(F8*F50-F23*F51)</f>
        <v>10000.025387667214</v>
      </c>
    </row>
    <row r="63" spans="1:6" ht="12.75">
      <c r="A63" t="s">
        <v>67</v>
      </c>
      <c r="B63">
        <f>B8+(3/0.017)*(B9*B50-B24*B51)</f>
        <v>1.5473345856206053</v>
      </c>
      <c r="C63">
        <f>C8+(3/0.017)*(C9*C50-C24*C51)</f>
        <v>-0.2056610550008262</v>
      </c>
      <c r="D63">
        <f>D8+(3/0.017)*(D9*D50-D24*D51)</f>
        <v>0.5058399701935169</v>
      </c>
      <c r="E63">
        <f>E8+(3/0.017)*(E9*E50-E24*E51)</f>
        <v>-0.4035087154205659</v>
      </c>
      <c r="F63">
        <f>F8+(3/0.017)*(F9*F50-F24*F51)</f>
        <v>0.10821519481093189</v>
      </c>
    </row>
    <row r="64" spans="1:6" ht="12.75">
      <c r="A64" t="s">
        <v>68</v>
      </c>
      <c r="B64">
        <f>B9+(4/0.017)*(B10*B50-B25*B51)</f>
        <v>-0.33795185708165043</v>
      </c>
      <c r="C64">
        <f>C9+(4/0.017)*(C10*C50-C25*C51)</f>
        <v>0.358165902558555</v>
      </c>
      <c r="D64">
        <f>D9+(4/0.017)*(D10*D50-D25*D51)</f>
        <v>0.32406188602785735</v>
      </c>
      <c r="E64">
        <f>E9+(4/0.017)*(E10*E50-E25*E51)</f>
        <v>0.705757944666011</v>
      </c>
      <c r="F64">
        <f>F9+(4/0.017)*(F10*F50-F25*F51)</f>
        <v>0.26621923121306085</v>
      </c>
    </row>
    <row r="65" spans="1:6" ht="12.75">
      <c r="A65" t="s">
        <v>69</v>
      </c>
      <c r="B65">
        <f>B10+(5/0.017)*(B11*B50-B26*B51)</f>
        <v>0.395879810297358</v>
      </c>
      <c r="C65">
        <f>C10+(5/0.017)*(C11*C50-C26*C51)</f>
        <v>-0.6306808368988402</v>
      </c>
      <c r="D65">
        <f>D10+(5/0.017)*(D11*D50-D26*D51)</f>
        <v>-0.8529273026775053</v>
      </c>
      <c r="E65">
        <f>E10+(5/0.017)*(E11*E50-E26*E51)</f>
        <v>0.0486386884972205</v>
      </c>
      <c r="F65">
        <f>F10+(5/0.017)*(F11*F50-F26*F51)</f>
        <v>-1.158003601499848</v>
      </c>
    </row>
    <row r="66" spans="1:6" ht="12.75">
      <c r="A66" t="s">
        <v>70</v>
      </c>
      <c r="B66">
        <f>B11+(6/0.017)*(B12*B50-B27*B51)</f>
        <v>4.0205614984302915</v>
      </c>
      <c r="C66">
        <f>C11+(6/0.017)*(C12*C50-C27*C51)</f>
        <v>1.4786275545972698</v>
      </c>
      <c r="D66">
        <f>D11+(6/0.017)*(D12*D50-D27*D51)</f>
        <v>3.3702706399449314</v>
      </c>
      <c r="E66">
        <f>E11+(6/0.017)*(E12*E50-E27*E51)</f>
        <v>1.8032931076964642</v>
      </c>
      <c r="F66">
        <f>F11+(6/0.017)*(F12*F50-F27*F51)</f>
        <v>13.719097140547284</v>
      </c>
    </row>
    <row r="67" spans="1:6" ht="12.75">
      <c r="A67" t="s">
        <v>71</v>
      </c>
      <c r="B67">
        <f>B12+(7/0.017)*(B13*B50-B28*B51)</f>
        <v>-0.09676672348827112</v>
      </c>
      <c r="C67">
        <f>C12+(7/0.017)*(C13*C50-C28*C51)</f>
        <v>-0.03253270193589107</v>
      </c>
      <c r="D67">
        <f>D12+(7/0.017)*(D13*D50-D28*D51)</f>
        <v>-0.2593568273978872</v>
      </c>
      <c r="E67">
        <f>E12+(7/0.017)*(E13*E50-E28*E51)</f>
        <v>-0.1998856181249718</v>
      </c>
      <c r="F67">
        <f>F12+(7/0.017)*(F13*F50-F28*F51)</f>
        <v>-0.4186045055857591</v>
      </c>
    </row>
    <row r="68" spans="1:6" ht="12.75">
      <c r="A68" t="s">
        <v>72</v>
      </c>
      <c r="B68">
        <f>B13+(8/0.017)*(B14*B50-B29*B51)</f>
        <v>0.08067925085741155</v>
      </c>
      <c r="C68">
        <f>C13+(8/0.017)*(C14*C50-C29*C51)</f>
        <v>-0.08135904462507101</v>
      </c>
      <c r="D68">
        <f>D13+(8/0.017)*(D14*D50-D29*D51)</f>
        <v>-0.07510218640238425</v>
      </c>
      <c r="E68">
        <f>E13+(8/0.017)*(E14*E50-E29*E51)</f>
        <v>0.15960339103492982</v>
      </c>
      <c r="F68">
        <f>F13+(8/0.017)*(F14*F50-F29*F51)</f>
        <v>-0.07450227292492996</v>
      </c>
    </row>
    <row r="69" spans="1:6" ht="12.75">
      <c r="A69" t="s">
        <v>73</v>
      </c>
      <c r="B69">
        <f>B14+(9/0.017)*(B15*B50-B30*B51)</f>
        <v>-0.04398471530445944</v>
      </c>
      <c r="C69">
        <f>C14+(9/0.017)*(C15*C50-C30*C51)</f>
        <v>0.02506054468674739</v>
      </c>
      <c r="D69">
        <f>D14+(9/0.017)*(D15*D50-D30*D51)</f>
        <v>-0.05605429084209327</v>
      </c>
      <c r="E69">
        <f>E14+(9/0.017)*(E15*E50-E30*E51)</f>
        <v>-0.1170117064845542</v>
      </c>
      <c r="F69">
        <f>F14+(9/0.017)*(F15*F50-F30*F51)</f>
        <v>0.003512723374442646</v>
      </c>
    </row>
    <row r="70" spans="1:6" ht="12.75">
      <c r="A70" t="s">
        <v>74</v>
      </c>
      <c r="B70">
        <f>B15+(10/0.017)*(B16*B50-B31*B51)</f>
        <v>-0.3048685185052138</v>
      </c>
      <c r="C70">
        <f>C15+(10/0.017)*(C16*C50-C31*C51)</f>
        <v>-0.22299704707959114</v>
      </c>
      <c r="D70">
        <f>D15+(10/0.017)*(D16*D50-D31*D51)</f>
        <v>-0.034561757132686506</v>
      </c>
      <c r="E70">
        <f>E15+(10/0.017)*(E16*E50-E31*E51)</f>
        <v>-0.1753479411287763</v>
      </c>
      <c r="F70">
        <f>F15+(10/0.017)*(F16*F50-F31*F51)</f>
        <v>-0.46587067010910344</v>
      </c>
    </row>
    <row r="71" spans="1:6" ht="12.75">
      <c r="A71" t="s">
        <v>75</v>
      </c>
      <c r="B71">
        <f>B16+(11/0.017)*(B17*B50-B32*B51)</f>
        <v>-0.02257450500732713</v>
      </c>
      <c r="C71">
        <f>C16+(11/0.017)*(C17*C50-C32*C51)</f>
        <v>-0.0013894732474227676</v>
      </c>
      <c r="D71">
        <f>D16+(11/0.017)*(D17*D50-D32*D51)</f>
        <v>-0.06670519904039257</v>
      </c>
      <c r="E71">
        <f>E16+(11/0.017)*(E17*E50-E32*E51)</f>
        <v>-0.009567816898925842</v>
      </c>
      <c r="F71">
        <f>F16+(11/0.017)*(F17*F50-F32*F51)</f>
        <v>-0.05150269767214176</v>
      </c>
    </row>
    <row r="72" spans="1:6" ht="12.75">
      <c r="A72" t="s">
        <v>76</v>
      </c>
      <c r="B72">
        <f>B17+(12/0.017)*(B18*B50-B33*B51)</f>
        <v>-0.06135713527853957</v>
      </c>
      <c r="C72">
        <f>C17+(12/0.017)*(C18*C50-C33*C51)</f>
        <v>-0.05022376009093979</v>
      </c>
      <c r="D72">
        <f>D17+(12/0.017)*(D18*D50-D33*D51)</f>
        <v>-0.05867220078680796</v>
      </c>
      <c r="E72">
        <f>E17+(12/0.017)*(E18*E50-E33*E51)</f>
        <v>-0.06028971861044995</v>
      </c>
      <c r="F72">
        <f>F17+(12/0.017)*(F18*F50-F33*F51)</f>
        <v>-0.06925366247478384</v>
      </c>
    </row>
    <row r="73" spans="1:6" ht="12.75">
      <c r="A73" t="s">
        <v>77</v>
      </c>
      <c r="B73">
        <f>B18+(13/0.017)*(B19*B50-B34*B51)</f>
        <v>0.026884913592529196</v>
      </c>
      <c r="C73">
        <f>C18+(13/0.017)*(C19*C50-C34*C51)</f>
        <v>0.040437335120631364</v>
      </c>
      <c r="D73">
        <f>D18+(13/0.017)*(D19*D50-D34*D51)</f>
        <v>0.06132102162367651</v>
      </c>
      <c r="E73">
        <f>E18+(13/0.017)*(E19*E50-E34*E51)</f>
        <v>0.030532962085765645</v>
      </c>
      <c r="F73">
        <f>F18+(13/0.017)*(F19*F50-F34*F51)</f>
        <v>-0.01487769192263836</v>
      </c>
    </row>
    <row r="74" spans="1:6" ht="12.75">
      <c r="A74" t="s">
        <v>78</v>
      </c>
      <c r="B74">
        <f>B19+(14/0.017)*(B20*B50-B35*B51)</f>
        <v>-0.21624038465287382</v>
      </c>
      <c r="C74">
        <f>C19+(14/0.017)*(C20*C50-C35*C51)</f>
        <v>-0.18559293765694654</v>
      </c>
      <c r="D74">
        <f>D19+(14/0.017)*(D20*D50-D35*D51)</f>
        <v>-0.2121399216225455</v>
      </c>
      <c r="E74">
        <f>E19+(14/0.017)*(E20*E50-E35*E51)</f>
        <v>-0.19736772889109724</v>
      </c>
      <c r="F74">
        <f>F19+(14/0.017)*(F20*F50-F35*F51)</f>
        <v>-0.14168470977810463</v>
      </c>
    </row>
    <row r="75" spans="1:6" ht="12.75">
      <c r="A75" t="s">
        <v>79</v>
      </c>
      <c r="B75" s="49">
        <f>B20</f>
        <v>-0.007835504</v>
      </c>
      <c r="C75" s="49">
        <f>C20</f>
        <v>0.002917116</v>
      </c>
      <c r="D75" s="49">
        <f>D20</f>
        <v>0.0008120163</v>
      </c>
      <c r="E75" s="49">
        <f>E20</f>
        <v>0.002545717</v>
      </c>
      <c r="F75" s="49">
        <f>F20</f>
        <v>0.0001000188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150.76912853399855</v>
      </c>
      <c r="C82">
        <f>C22+(2/0.017)*(C8*C51+C23*C50)</f>
        <v>73.53020847048818</v>
      </c>
      <c r="D82">
        <f>D22+(2/0.017)*(D8*D51+D23*D50)</f>
        <v>-23.196713390406956</v>
      </c>
      <c r="E82">
        <f>E22+(2/0.017)*(E8*E51+E23*E50)</f>
        <v>-88.54913738718639</v>
      </c>
      <c r="F82">
        <f>F22+(2/0.017)*(F8*F51+F23*F50)</f>
        <v>-94.13654295026213</v>
      </c>
    </row>
    <row r="83" spans="1:6" ht="12.75">
      <c r="A83" t="s">
        <v>82</v>
      </c>
      <c r="B83">
        <f>B23+(3/0.017)*(B9*B51+B24*B50)</f>
        <v>-1.269870708325935</v>
      </c>
      <c r="C83">
        <f>C23+(3/0.017)*(C9*C51+C24*C50)</f>
        <v>0.11955312626220387</v>
      </c>
      <c r="D83">
        <f>D23+(3/0.017)*(D9*D51+D24*D50)</f>
        <v>-0.3873259048843221</v>
      </c>
      <c r="E83">
        <f>E23+(3/0.017)*(E9*E51+E24*E50)</f>
        <v>-0.029413150732058115</v>
      </c>
      <c r="F83">
        <f>F23+(3/0.017)*(F9*F51+F24*F50)</f>
        <v>4.443396155407936</v>
      </c>
    </row>
    <row r="84" spans="1:6" ht="12.75">
      <c r="A84" t="s">
        <v>83</v>
      </c>
      <c r="B84">
        <f>B24+(4/0.017)*(B10*B51+B25*B50)</f>
        <v>0.9041326772496937</v>
      </c>
      <c r="C84">
        <f>C24+(4/0.017)*(C10*C51+C25*C50)</f>
        <v>2.305264842162762</v>
      </c>
      <c r="D84">
        <f>D24+(4/0.017)*(D10*D51+D25*D50)</f>
        <v>1.0951310476848937</v>
      </c>
      <c r="E84">
        <f>E24+(4/0.017)*(E10*E51+E25*E50)</f>
        <v>1.2579689727918975</v>
      </c>
      <c r="F84">
        <f>F24+(4/0.017)*(F10*F51+F25*F50)</f>
        <v>-2.483844225075336</v>
      </c>
    </row>
    <row r="85" spans="1:6" ht="12.75">
      <c r="A85" t="s">
        <v>84</v>
      </c>
      <c r="B85">
        <f>B25+(5/0.017)*(B11*B51+B26*B50)</f>
        <v>-0.31448454438502804</v>
      </c>
      <c r="C85">
        <f>C25+(5/0.017)*(C11*C51+C26*C50)</f>
        <v>0.15397783311046206</v>
      </c>
      <c r="D85">
        <f>D25+(5/0.017)*(D11*D51+D26*D50)</f>
        <v>-0.24937526153679523</v>
      </c>
      <c r="E85">
        <f>E25+(5/0.017)*(E11*E51+E26*E50)</f>
        <v>-0.21261649696958568</v>
      </c>
      <c r="F85">
        <f>F25+(5/0.017)*(F11*F51+F26*F50)</f>
        <v>-1.0482045029439688</v>
      </c>
    </row>
    <row r="86" spans="1:6" ht="12.75">
      <c r="A86" t="s">
        <v>85</v>
      </c>
      <c r="B86">
        <f>B26+(6/0.017)*(B12*B51+B27*B50)</f>
        <v>0.946300187352957</v>
      </c>
      <c r="C86">
        <f>C26+(6/0.017)*(C12*C51+C27*C50)</f>
        <v>0.9956232792441206</v>
      </c>
      <c r="D86">
        <f>D26+(6/0.017)*(D12*D51+D27*D50)</f>
        <v>-0.19758829159125565</v>
      </c>
      <c r="E86">
        <f>E26+(6/0.017)*(E12*E51+E27*E50)</f>
        <v>0.0555811392858237</v>
      </c>
      <c r="F86">
        <f>F26+(6/0.017)*(F12*F51+F27*F50)</f>
        <v>0.7821938320936433</v>
      </c>
    </row>
    <row r="87" spans="1:6" ht="12.75">
      <c r="A87" t="s">
        <v>86</v>
      </c>
      <c r="B87">
        <f>B27+(7/0.017)*(B13*B51+B28*B50)</f>
        <v>0.24047971244335917</v>
      </c>
      <c r="C87">
        <f>C27+(7/0.017)*(C13*C51+C28*C50)</f>
        <v>-0.6736974675977436</v>
      </c>
      <c r="D87">
        <f>D27+(7/0.017)*(D13*D51+D28*D50)</f>
        <v>0.08515096364991018</v>
      </c>
      <c r="E87">
        <f>E27+(7/0.017)*(E13*E51+E28*E50)</f>
        <v>0.316417983092377</v>
      </c>
      <c r="F87">
        <f>F27+(7/0.017)*(F13*F51+F28*F50)</f>
        <v>0.48831672205844345</v>
      </c>
    </row>
    <row r="88" spans="1:6" ht="12.75">
      <c r="A88" t="s">
        <v>87</v>
      </c>
      <c r="B88">
        <f>B28+(8/0.017)*(B14*B51+B29*B50)</f>
        <v>-0.3188354967538443</v>
      </c>
      <c r="C88">
        <f>C28+(8/0.017)*(C14*C51+C29*C50)</f>
        <v>0.2503839248279189</v>
      </c>
      <c r="D88">
        <f>D28+(8/0.017)*(D14*D51+D29*D50)</f>
        <v>0.20193924078132028</v>
      </c>
      <c r="E88">
        <f>E28+(8/0.017)*(E14*E51+E29*E50)</f>
        <v>0.20874361907866826</v>
      </c>
      <c r="F88">
        <f>F28+(8/0.017)*(F14*F51+F29*F50)</f>
        <v>-0.36588766449355803</v>
      </c>
    </row>
    <row r="89" spans="1:6" ht="12.75">
      <c r="A89" t="s">
        <v>88</v>
      </c>
      <c r="B89">
        <f>B29+(9/0.017)*(B15*B51+B30*B50)</f>
        <v>0.012706859766826898</v>
      </c>
      <c r="C89">
        <f>C29+(9/0.017)*(C15*C51+C30*C50)</f>
        <v>-0.0643215673171934</v>
      </c>
      <c r="D89">
        <f>D29+(9/0.017)*(D15*D51+D30*D50)</f>
        <v>0.024487344058147797</v>
      </c>
      <c r="E89">
        <f>E29+(9/0.017)*(E15*E51+E30*E50)</f>
        <v>0.03373342132540581</v>
      </c>
      <c r="F89">
        <f>F29+(9/0.017)*(F15*F51+F30*F50)</f>
        <v>0.14257886422739205</v>
      </c>
    </row>
    <row r="90" spans="1:6" ht="12.75">
      <c r="A90" t="s">
        <v>89</v>
      </c>
      <c r="B90">
        <f>B30+(10/0.017)*(B16*B51+B31*B50)</f>
        <v>0.10291561909116305</v>
      </c>
      <c r="C90">
        <f>C30+(10/0.017)*(C16*C51+C31*C50)</f>
        <v>0.06283284552844923</v>
      </c>
      <c r="D90">
        <f>D30+(10/0.017)*(D16*D51+D31*D50)</f>
        <v>-0.030257699594695327</v>
      </c>
      <c r="E90">
        <f>E30+(10/0.017)*(E16*E51+E31*E50)</f>
        <v>-0.037966094690914755</v>
      </c>
      <c r="F90">
        <f>F30+(10/0.017)*(F16*F51+F31*F50)</f>
        <v>0.21033828973720126</v>
      </c>
    </row>
    <row r="91" spans="1:6" ht="12.75">
      <c r="A91" t="s">
        <v>90</v>
      </c>
      <c r="B91">
        <f>B31+(11/0.017)*(B17*B51+B32*B50)</f>
        <v>-0.014598111623600788</v>
      </c>
      <c r="C91">
        <f>C31+(11/0.017)*(C17*C51+C32*C50)</f>
        <v>-0.08604364764933918</v>
      </c>
      <c r="D91">
        <f>D31+(11/0.017)*(D17*D51+D32*D50)</f>
        <v>-0.009159070686277327</v>
      </c>
      <c r="E91">
        <f>E31+(11/0.017)*(E17*E51+E32*E50)</f>
        <v>0.01238746325808472</v>
      </c>
      <c r="F91">
        <f>F31+(11/0.017)*(F17*F51+F32*F50)</f>
        <v>0.0660310055418296</v>
      </c>
    </row>
    <row r="92" spans="1:6" ht="12.75">
      <c r="A92" t="s">
        <v>91</v>
      </c>
      <c r="B92">
        <f>B32+(12/0.017)*(B18*B51+B33*B50)</f>
        <v>-0.0381842660704648</v>
      </c>
      <c r="C92">
        <f>C32+(12/0.017)*(C18*C51+C33*C50)</f>
        <v>0.03532701118247565</v>
      </c>
      <c r="D92">
        <f>D32+(12/0.017)*(D18*D51+D33*D50)</f>
        <v>0.0714916533547773</v>
      </c>
      <c r="E92">
        <f>E32+(12/0.017)*(E18*E51+E33*E50)</f>
        <v>0.05800299600097345</v>
      </c>
      <c r="F92">
        <f>F32+(12/0.017)*(F18*F51+F33*F50)</f>
        <v>-0.025545416993706917</v>
      </c>
    </row>
    <row r="93" spans="1:6" ht="12.75">
      <c r="A93" t="s">
        <v>92</v>
      </c>
      <c r="B93">
        <f>B33+(13/0.017)*(B19*B51+B34*B50)</f>
        <v>0.1290721446759749</v>
      </c>
      <c r="C93">
        <f>C33+(13/0.017)*(C19*C51+C34*C50)</f>
        <v>0.08917001662435896</v>
      </c>
      <c r="D93">
        <f>D33+(13/0.017)*(D19*D51+D34*D50)</f>
        <v>0.12903438661846425</v>
      </c>
      <c r="E93">
        <f>E33+(13/0.017)*(E19*E51+E34*E50)</f>
        <v>0.12454614408817766</v>
      </c>
      <c r="F93">
        <f>F33+(13/0.017)*(F19*F51+F34*F50)</f>
        <v>0.10826738125885928</v>
      </c>
    </row>
    <row r="94" spans="1:6" ht="12.75">
      <c r="A94" t="s">
        <v>93</v>
      </c>
      <c r="B94">
        <f>B34+(14/0.017)*(B20*B51+B35*B50)</f>
        <v>-0.01983579663911924</v>
      </c>
      <c r="C94">
        <f>C34+(14/0.017)*(C20*C51+C35*C50)</f>
        <v>-0.014849963633145554</v>
      </c>
      <c r="D94">
        <f>D34+(14/0.017)*(D20*D51+D35*D50)</f>
        <v>-0.009568227666771612</v>
      </c>
      <c r="E94">
        <f>E34+(14/0.017)*(E20*E51+E35*E50)</f>
        <v>-0.009899540892648264</v>
      </c>
      <c r="F94">
        <f>F34+(14/0.017)*(F20*F51+F35*F50)</f>
        <v>-0.03820124066715616</v>
      </c>
    </row>
    <row r="95" spans="1:6" ht="12.75">
      <c r="A95" t="s">
        <v>94</v>
      </c>
      <c r="B95" s="49">
        <f>B35</f>
        <v>-0.006818224</v>
      </c>
      <c r="C95" s="49">
        <f>C35</f>
        <v>0.0007140741</v>
      </c>
      <c r="D95" s="49">
        <f>D35</f>
        <v>0.00115608</v>
      </c>
      <c r="E95" s="49">
        <f>E35</f>
        <v>0.001816667</v>
      </c>
      <c r="F95" s="49">
        <f>F35</f>
        <v>0.004711306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67</v>
      </c>
      <c r="B103">
        <f>B63*10000/B62</f>
        <v>1.5473327182223688</v>
      </c>
      <c r="C103">
        <f>C63*10000/C62</f>
        <v>-0.20566099300122895</v>
      </c>
      <c r="D103">
        <f>D63*10000/D62</f>
        <v>0.5058398389036879</v>
      </c>
      <c r="E103">
        <f>E63*10000/E62</f>
        <v>-0.4035089851025599</v>
      </c>
      <c r="F103">
        <f>F63*10000/F62</f>
        <v>0.10821492007849404</v>
      </c>
      <c r="G103">
        <f>AVERAGE(C103:E103)</f>
        <v>-0.034443379733366995</v>
      </c>
      <c r="H103">
        <f>STDEV(C103:E103)</f>
        <v>0.4782420143089101</v>
      </c>
      <c r="I103">
        <f>(B103*B4+C103*C4+D103*D4+E103*E4+F103*F4)/SUM(B4:F4)</f>
        <v>0.21332432008229116</v>
      </c>
      <c r="K103">
        <f>(LN(H103)+LN(H123))/2-LN(K114*K115^3)</f>
        <v>-4.919910883386914</v>
      </c>
    </row>
    <row r="104" spans="1:11" ht="12.75">
      <c r="A104" t="s">
        <v>68</v>
      </c>
      <c r="B104">
        <f>B64*10000/B62</f>
        <v>-0.33795144922499953</v>
      </c>
      <c r="C104">
        <f>C64*10000/C62</f>
        <v>0.3581657945840933</v>
      </c>
      <c r="D104">
        <f>D64*10000/D62</f>
        <v>0.32406180191819395</v>
      </c>
      <c r="E104">
        <f>E64*10000/E62</f>
        <v>0.7057584163539883</v>
      </c>
      <c r="F104">
        <f>F64*10000/F62</f>
        <v>0.26621855534625194</v>
      </c>
      <c r="G104">
        <f>AVERAGE(C104:E104)</f>
        <v>0.4626620042854252</v>
      </c>
      <c r="H104">
        <f>STDEV(C104:E104)</f>
        <v>0.21121711519049627</v>
      </c>
      <c r="I104">
        <f>(B104*B4+C104*C4+D104*D4+E104*E4+F104*F4)/SUM(B4:F4)</f>
        <v>0.32062830225964517</v>
      </c>
      <c r="K104">
        <f>(LN(H104)+LN(H124))/2-LN(K114*K115^4)</f>
        <v>-4.274913273822138</v>
      </c>
    </row>
    <row r="105" spans="1:11" ht="12.75">
      <c r="A105" t="s">
        <v>69</v>
      </c>
      <c r="B105">
        <f>B65*10000/B62</f>
        <v>0.39587933253045066</v>
      </c>
      <c r="C105">
        <f>C65*10000/C62</f>
        <v>-0.6306806467706806</v>
      </c>
      <c r="D105">
        <f>D65*10000/D62</f>
        <v>-0.8529270813018007</v>
      </c>
      <c r="E105">
        <f>E65*10000/E62</f>
        <v>0.048638721004519596</v>
      </c>
      <c r="F105">
        <f>F65*10000/F62</f>
        <v>-1.158000661606305</v>
      </c>
      <c r="G105">
        <f>AVERAGE(C105:E105)</f>
        <v>-0.47832300235598724</v>
      </c>
      <c r="H105">
        <f>STDEV(C105:E105)</f>
        <v>0.4696965646358885</v>
      </c>
      <c r="I105">
        <f>(B105*B4+C105*C4+D105*D4+E105*E4+F105*F4)/SUM(B4:F4)</f>
        <v>-0.44254185903920495</v>
      </c>
      <c r="K105">
        <f>(LN(H105)+LN(H125))/2-LN(K114*K115^5)</f>
        <v>-3.8239985715983473</v>
      </c>
    </row>
    <row r="106" spans="1:11" ht="12.75">
      <c r="A106" t="s">
        <v>70</v>
      </c>
      <c r="B106">
        <f>B66*10000/B62</f>
        <v>4.020556646222164</v>
      </c>
      <c r="C106">
        <f>C66*10000/C62</f>
        <v>1.4786271088429053</v>
      </c>
      <c r="D106">
        <f>D66*10000/D62</f>
        <v>3.3702697651974183</v>
      </c>
      <c r="E106">
        <f>E66*10000/E62</f>
        <v>1.8032943129137557</v>
      </c>
      <c r="F106">
        <f>F66*10000/F62</f>
        <v>13.71906231104844</v>
      </c>
      <c r="G106">
        <f>AVERAGE(C106:E106)</f>
        <v>2.2173970623180264</v>
      </c>
      <c r="H106">
        <f>STDEV(C106:E106)</f>
        <v>1.0115279532139094</v>
      </c>
      <c r="I106">
        <f>(B106*B4+C106*C4+D106*D4+E106*E4+F106*F4)/SUM(B4:F4)</f>
        <v>4.013707116825178</v>
      </c>
      <c r="K106">
        <f>(LN(H106)+LN(H126))/2-LN(K114*K115^6)</f>
        <v>-2.3309373479415094</v>
      </c>
    </row>
    <row r="107" spans="1:11" ht="12.75">
      <c r="A107" t="s">
        <v>71</v>
      </c>
      <c r="B107">
        <f>B67*10000/B62</f>
        <v>-0.09676660670550771</v>
      </c>
      <c r="C107">
        <f>C67*10000/C62</f>
        <v>-0.03253269212842209</v>
      </c>
      <c r="D107">
        <f>D67*10000/D62</f>
        <v>-0.25935676008230213</v>
      </c>
      <c r="E107">
        <f>E67*10000/E62</f>
        <v>-0.19988575171701084</v>
      </c>
      <c r="F107">
        <f>F67*10000/F62</f>
        <v>-0.4186034428492689</v>
      </c>
      <c r="G107">
        <f>AVERAGE(C107:E107)</f>
        <v>-0.1639250679759117</v>
      </c>
      <c r="H107">
        <f>STDEV(C107:E107)</f>
        <v>0.11761023566055855</v>
      </c>
      <c r="I107">
        <f>(B107*B4+C107*C4+D107*D4+E107*E4+F107*F4)/SUM(B4:F4)</f>
        <v>-0.18818751289104096</v>
      </c>
      <c r="K107">
        <f>(LN(H107)+LN(H127))/2-LN(K114*K115^7)</f>
        <v>-2.912422200707759</v>
      </c>
    </row>
    <row r="108" spans="1:9" ht="12.75">
      <c r="A108" t="s">
        <v>72</v>
      </c>
      <c r="B108">
        <f>B68*10000/B62</f>
        <v>0.08067915348978844</v>
      </c>
      <c r="C108">
        <f>C68*10000/C62</f>
        <v>-0.08135902009817164</v>
      </c>
      <c r="D108">
        <f>D68*10000/D62</f>
        <v>-0.07510216690975063</v>
      </c>
      <c r="E108">
        <f>E68*10000/E62</f>
        <v>0.15960349770464746</v>
      </c>
      <c r="F108">
        <f>F68*10000/F62</f>
        <v>-0.07450208378151897</v>
      </c>
      <c r="G108">
        <f>AVERAGE(C108:E108)</f>
        <v>0.0010474368989083955</v>
      </c>
      <c r="H108">
        <f>STDEV(C108:E108)</f>
        <v>0.13734920955953944</v>
      </c>
      <c r="I108">
        <f>(B108*B4+C108*C4+D108*D4+E108*E4+F108*F4)/SUM(B4:F4)</f>
        <v>0.002489598439056099</v>
      </c>
    </row>
    <row r="109" spans="1:9" ht="12.75">
      <c r="A109" t="s">
        <v>73</v>
      </c>
      <c r="B109">
        <f>B69*10000/B62</f>
        <v>-0.04398466222157707</v>
      </c>
      <c r="C109">
        <f>C69*10000/C62</f>
        <v>0.02506053713187183</v>
      </c>
      <c r="D109">
        <f>D69*10000/D62</f>
        <v>-0.05605427629330572</v>
      </c>
      <c r="E109">
        <f>E69*10000/E62</f>
        <v>-0.11701178468844205</v>
      </c>
      <c r="F109">
        <f>F69*10000/F62</f>
        <v>0.003512714456480082</v>
      </c>
      <c r="G109">
        <f>AVERAGE(C109:E109)</f>
        <v>-0.049335174616625316</v>
      </c>
      <c r="H109">
        <f>STDEV(C109:E109)</f>
        <v>0.07127408997917746</v>
      </c>
      <c r="I109">
        <f>(B109*B4+C109*C4+D109*D4+E109*E4+F109*F4)/SUM(B4:F4)</f>
        <v>-0.04149874388666958</v>
      </c>
    </row>
    <row r="110" spans="1:11" ht="12.75">
      <c r="A110" t="s">
        <v>74</v>
      </c>
      <c r="B110">
        <f>B70*10000/B62</f>
        <v>-0.3048681505751364</v>
      </c>
      <c r="C110">
        <f>C70*10000/C62</f>
        <v>-0.22299697985380007</v>
      </c>
      <c r="D110">
        <f>D70*10000/D62</f>
        <v>-0.034561748162246345</v>
      </c>
      <c r="E110">
        <f>E70*10000/E62</f>
        <v>-0.17534805832124475</v>
      </c>
      <c r="F110">
        <f>F70*10000/F62</f>
        <v>-0.4658694873751523</v>
      </c>
      <c r="G110">
        <f>AVERAGE(C110:E110)</f>
        <v>-0.14430226211243039</v>
      </c>
      <c r="H110">
        <f>STDEV(C110:E110)</f>
        <v>0.09797877439701826</v>
      </c>
      <c r="I110">
        <f>(B110*B4+C110*C4+D110*D4+E110*E4+F110*F4)/SUM(B4:F4)</f>
        <v>-0.21049343265675988</v>
      </c>
      <c r="K110">
        <f>EXP(AVERAGE(K103:K107))</f>
        <v>0.025927879633468973</v>
      </c>
    </row>
    <row r="111" spans="1:9" ht="12.75">
      <c r="A111" t="s">
        <v>75</v>
      </c>
      <c r="B111">
        <f>B71*10000/B62</f>
        <v>-0.022574477763322352</v>
      </c>
      <c r="C111">
        <f>C71*10000/C62</f>
        <v>-0.0013894728285453008</v>
      </c>
      <c r="D111">
        <f>D71*10000/D62</f>
        <v>-0.0667051817271815</v>
      </c>
      <c r="E111">
        <f>E71*10000/E62</f>
        <v>-0.009567823293503804</v>
      </c>
      <c r="F111">
        <f>F71*10000/F62</f>
        <v>-0.05150256691913879</v>
      </c>
      <c r="G111">
        <f>AVERAGE(C111:E111)</f>
        <v>-0.025887492616410202</v>
      </c>
      <c r="H111">
        <f>STDEV(C111:E111)</f>
        <v>0.03558488671247395</v>
      </c>
      <c r="I111">
        <f>(B111*B4+C111*C4+D111*D4+E111*E4+F111*F4)/SUM(B4:F4)</f>
        <v>-0.028818942912507965</v>
      </c>
    </row>
    <row r="112" spans="1:9" ht="12.75">
      <c r="A112" t="s">
        <v>76</v>
      </c>
      <c r="B112">
        <f>B72*10000/B62</f>
        <v>-0.06135706122978031</v>
      </c>
      <c r="C112">
        <f>C72*10000/C62</f>
        <v>-0.05022374495023705</v>
      </c>
      <c r="D112">
        <f>D72*10000/D62</f>
        <v>-0.05867218555854672</v>
      </c>
      <c r="E112">
        <f>E72*10000/E62</f>
        <v>-0.06028975890462678</v>
      </c>
      <c r="F112">
        <f>F72*10000/F62</f>
        <v>-0.06925348665633659</v>
      </c>
      <c r="G112">
        <f>AVERAGE(C112:E112)</f>
        <v>-0.05639522980447018</v>
      </c>
      <c r="H112">
        <f>STDEV(C112:E112)</f>
        <v>0.0054055115263967725</v>
      </c>
      <c r="I112">
        <f>(B112*B4+C112*C4+D112*D4+E112*E4+F112*F4)/SUM(B4:F4)</f>
        <v>-0.05882907272383996</v>
      </c>
    </row>
    <row r="113" spans="1:9" ht="12.75">
      <c r="A113" t="s">
        <v>77</v>
      </c>
      <c r="B113">
        <f>B73*10000/B62</f>
        <v>0.026884881146514803</v>
      </c>
      <c r="C113">
        <f>C73*10000/C62</f>
        <v>0.04043732293019263</v>
      </c>
      <c r="D113">
        <f>D73*10000/D62</f>
        <v>0.06132100570791872</v>
      </c>
      <c r="E113">
        <f>E73*10000/E62</f>
        <v>0.030532982492239614</v>
      </c>
      <c r="F113">
        <f>F73*10000/F62</f>
        <v>-0.014877654151745107</v>
      </c>
      <c r="G113">
        <f>AVERAGE(C113:E113)</f>
        <v>0.04409710371011699</v>
      </c>
      <c r="H113">
        <f>STDEV(C113:E113)</f>
        <v>0.015716904590285165</v>
      </c>
      <c r="I113">
        <f>(B113*B4+C113*C4+D113*D4+E113*E4+F113*F4)/SUM(B4:F4)</f>
        <v>0.03372909208662214</v>
      </c>
    </row>
    <row r="114" spans="1:11" ht="12.75">
      <c r="A114" t="s">
        <v>78</v>
      </c>
      <c r="B114">
        <f>B74*10000/B62</f>
        <v>-0.21624012368351608</v>
      </c>
      <c r="C114">
        <f>C74*10000/C62</f>
        <v>-0.18559288170718302</v>
      </c>
      <c r="D114">
        <f>D74*10000/D62</f>
        <v>-0.21213986656202105</v>
      </c>
      <c r="E114">
        <f>E74*10000/E62</f>
        <v>-0.1973678608003241</v>
      </c>
      <c r="F114">
        <f>F74*10000/F62</f>
        <v>-0.14168435007459174</v>
      </c>
      <c r="G114">
        <f>AVERAGE(C114:E114)</f>
        <v>-0.1983668696898427</v>
      </c>
      <c r="H114">
        <f>STDEV(C114:E114)</f>
        <v>0.013301658366224826</v>
      </c>
      <c r="I114">
        <f>(B114*B4+C114*C4+D114*D4+E114*E4+F114*F4)/SUM(B4:F4)</f>
        <v>-0.19338079483470003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-0.007835494543734698</v>
      </c>
      <c r="C115">
        <f>C75*10000/C62</f>
        <v>0.002917115120591805</v>
      </c>
      <c r="D115">
        <f>D75*10000/D62</f>
        <v>0.0008120160892426706</v>
      </c>
      <c r="E115">
        <f>E75*10000/E62</f>
        <v>0.0025457187014106767</v>
      </c>
      <c r="F115">
        <f>F75*10000/F62</f>
        <v>0.0001000185460762437</v>
      </c>
      <c r="G115">
        <f>AVERAGE(C115:E115)</f>
        <v>0.0020916166370817174</v>
      </c>
      <c r="H115">
        <f>STDEV(C115:E115)</f>
        <v>0.0011236178160600845</v>
      </c>
      <c r="I115">
        <f>(B115*B4+C115*C4+D115*D4+E115*E4+F115*F4)/SUM(B4:F4)</f>
        <v>0.00038984554739618127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150.76894657852017</v>
      </c>
      <c r="C122">
        <f>C82*10000/C62</f>
        <v>73.53018630370842</v>
      </c>
      <c r="D122">
        <f>D82*10000/D62</f>
        <v>-23.19670736974288</v>
      </c>
      <c r="E122">
        <f>E82*10000/E62</f>
        <v>-88.54919656833174</v>
      </c>
      <c r="F122">
        <f>F82*10000/F62</f>
        <v>-94.13630396014636</v>
      </c>
      <c r="G122">
        <f>AVERAGE(C122:E122)</f>
        <v>-12.738572544788733</v>
      </c>
      <c r="H122">
        <f>STDEV(C122:E122)</f>
        <v>81.54422742327034</v>
      </c>
      <c r="I122">
        <f>(B122*B4+C122*C4+D122*D4+E122*E4+F122*F4)/SUM(B4:F4)</f>
        <v>0.05517098892152322</v>
      </c>
    </row>
    <row r="123" spans="1:9" ht="12.75">
      <c r="A123" t="s">
        <v>82</v>
      </c>
      <c r="B123">
        <f>B83*10000/B62</f>
        <v>-1.269869175784529</v>
      </c>
      <c r="C123">
        <f>C83*10000/C62</f>
        <v>0.11955309022112803</v>
      </c>
      <c r="D123">
        <f>D83*10000/D62</f>
        <v>-0.3873258043545996</v>
      </c>
      <c r="E123">
        <f>E83*10000/E62</f>
        <v>-0.029413170390114648</v>
      </c>
      <c r="F123">
        <f>F83*10000/F62</f>
        <v>4.4433848746902855</v>
      </c>
      <c r="G123">
        <f>AVERAGE(C123:E123)</f>
        <v>-0.09906196150786208</v>
      </c>
      <c r="H123">
        <f>STDEV(C123:E123)</f>
        <v>0.2605182700305309</v>
      </c>
      <c r="I123">
        <f>(B123*B4+C123*C4+D123*D4+E123*E4+F123*F4)/SUM(B4:F4)</f>
        <v>0.3381407501387612</v>
      </c>
    </row>
    <row r="124" spans="1:9" ht="12.75">
      <c r="A124" t="s">
        <v>83</v>
      </c>
      <c r="B124">
        <f>B84*10000/B62</f>
        <v>0.9041315860986378</v>
      </c>
      <c r="C124">
        <f>C84*10000/C62</f>
        <v>2.3052641472062385</v>
      </c>
      <c r="D124">
        <f>D84*10000/D62</f>
        <v>1.095130763445655</v>
      </c>
      <c r="E124">
        <f>E84*10000/E62</f>
        <v>1.2579698135459332</v>
      </c>
      <c r="F124">
        <f>F84*10000/F62</f>
        <v>-2.4838379191902855</v>
      </c>
      <c r="G124">
        <f>AVERAGE(C124:E124)</f>
        <v>1.5527882413992755</v>
      </c>
      <c r="H124">
        <f>STDEV(C124:E124)</f>
        <v>0.656729876489868</v>
      </c>
      <c r="I124">
        <f>(B124*B4+C124*C4+D124*D4+E124*E4+F124*F4)/SUM(B4:F4)</f>
        <v>0.9201081928345769</v>
      </c>
    </row>
    <row r="125" spans="1:9" ht="12.75">
      <c r="A125" t="s">
        <v>84</v>
      </c>
      <c r="B125">
        <f>B85*10000/B62</f>
        <v>-0.3144841648498654</v>
      </c>
      <c r="C125">
        <f>C85*10000/C62</f>
        <v>0.1539777866915441</v>
      </c>
      <c r="D125">
        <f>D85*10000/D62</f>
        <v>-0.24937519681190717</v>
      </c>
      <c r="E125">
        <f>E85*10000/E62</f>
        <v>-0.21261663907021117</v>
      </c>
      <c r="F125">
        <f>F85*10000/F62</f>
        <v>-1.0482018418040155</v>
      </c>
      <c r="G125">
        <f>AVERAGE(C125:E125)</f>
        <v>-0.10267134973019142</v>
      </c>
      <c r="H125">
        <f>STDEV(C125:E125)</f>
        <v>0.22302327751006026</v>
      </c>
      <c r="I125">
        <f>(B125*B4+C125*C4+D125*D4+E125*E4+F125*F4)/SUM(B4:F4)</f>
        <v>-0.2595179746241181</v>
      </c>
    </row>
    <row r="126" spans="1:9" ht="12.75">
      <c r="A126" t="s">
        <v>85</v>
      </c>
      <c r="B126">
        <f>B86*10000/B62</f>
        <v>0.9462990453121096</v>
      </c>
      <c r="C126">
        <f>C86*10000/C62</f>
        <v>0.9956229790986101</v>
      </c>
      <c r="D126">
        <f>D86*10000/D62</f>
        <v>-0.1975882403075799</v>
      </c>
      <c r="E126">
        <f>E86*10000/E62</f>
        <v>0.055581176433057204</v>
      </c>
      <c r="F126">
        <f>F86*10000/F62</f>
        <v>0.7821918462910142</v>
      </c>
      <c r="G126">
        <f>AVERAGE(C126:E126)</f>
        <v>0.2845386384080291</v>
      </c>
      <c r="H126">
        <f>STDEV(C126:E126)</f>
        <v>0.6286926061874096</v>
      </c>
      <c r="I126">
        <f>(B126*B4+C126*C4+D126*D4+E126*E4+F126*F4)/SUM(B4:F4)</f>
        <v>0.4468606366777878</v>
      </c>
    </row>
    <row r="127" spans="1:9" ht="12.75">
      <c r="A127" t="s">
        <v>86</v>
      </c>
      <c r="B127">
        <f>B87*10000/B62</f>
        <v>0.240479422220808</v>
      </c>
      <c r="C127">
        <f>C87*10000/C62</f>
        <v>-0.6736972645015781</v>
      </c>
      <c r="D127">
        <f>D87*10000/D62</f>
        <v>0.085150941549135</v>
      </c>
      <c r="E127">
        <f>E87*10000/E62</f>
        <v>0.3164181945679396</v>
      </c>
      <c r="F127">
        <f>F87*10000/F62</f>
        <v>0.4883154823393473</v>
      </c>
      <c r="G127">
        <f>AVERAGE(C127:E127)</f>
        <v>-0.0907093761281678</v>
      </c>
      <c r="H127">
        <f>STDEV(C127:E127)</f>
        <v>0.5179549150961712</v>
      </c>
      <c r="I127">
        <f>(B127*B4+C127*C4+D127*D4+E127*E4+F127*F4)/SUM(B4:F4)</f>
        <v>0.03444449002232446</v>
      </c>
    </row>
    <row r="128" spans="1:9" ht="12.75">
      <c r="A128" t="s">
        <v>87</v>
      </c>
      <c r="B128">
        <f>B88*10000/B62</f>
        <v>-0.3188351119677419</v>
      </c>
      <c r="C128">
        <f>C88*10000/C62</f>
        <v>0.25038384934594443</v>
      </c>
      <c r="D128">
        <f>D88*10000/D62</f>
        <v>0.2019391883683637</v>
      </c>
      <c r="E128">
        <f>E88*10000/E62</f>
        <v>0.20874375859088518</v>
      </c>
      <c r="F128">
        <f>F88*10000/F62</f>
        <v>-0.3658867355924899</v>
      </c>
      <c r="G128">
        <f>AVERAGE(C128:E128)</f>
        <v>0.22035559876839775</v>
      </c>
      <c r="H128">
        <f>STDEV(C128:E128)</f>
        <v>0.02622684537910086</v>
      </c>
      <c r="I128">
        <f>(B128*B4+C128*C4+D128*D4+E128*E4+F128*F4)/SUM(B4:F4)</f>
        <v>0.06408084401644264</v>
      </c>
    </row>
    <row r="129" spans="1:9" ht="12.75">
      <c r="A129" t="s">
        <v>88</v>
      </c>
      <c r="B129">
        <f>B89*10000/B62</f>
        <v>0.012706844431573786</v>
      </c>
      <c r="C129">
        <f>C89*10000/C62</f>
        <v>-0.06432154792649608</v>
      </c>
      <c r="D129">
        <f>D89*10000/D62</f>
        <v>0.024487337702502922</v>
      </c>
      <c r="E129">
        <f>E89*10000/E62</f>
        <v>0.03373344387088248</v>
      </c>
      <c r="F129">
        <f>F89*10000/F62</f>
        <v>0.14257850225383534</v>
      </c>
      <c r="G129">
        <f>AVERAGE(C129:E129)</f>
        <v>-0.0020335887843702266</v>
      </c>
      <c r="H129">
        <f>STDEV(C129:E129)</f>
        <v>0.05414069643426829</v>
      </c>
      <c r="I129">
        <f>(B129*B4+C129*C4+D129*D4+E129*E4+F129*F4)/SUM(B4:F4)</f>
        <v>0.019398602731943156</v>
      </c>
    </row>
    <row r="130" spans="1:9" ht="12.75">
      <c r="A130" t="s">
        <v>89</v>
      </c>
      <c r="B130">
        <f>B90*10000/B62</f>
        <v>0.10291549488761498</v>
      </c>
      <c r="C130">
        <f>C90*10000/C62</f>
        <v>0.06283282658654933</v>
      </c>
      <c r="D130">
        <f>D90*10000/D62</f>
        <v>-0.03025769174136534</v>
      </c>
      <c r="E130">
        <f>E90*10000/E62</f>
        <v>-0.037966120065266604</v>
      </c>
      <c r="F130">
        <f>F90*10000/F62</f>
        <v>0.21033775573870672</v>
      </c>
      <c r="G130">
        <f>AVERAGE(C130:E130)</f>
        <v>-0.001796995073360871</v>
      </c>
      <c r="H130">
        <f>STDEV(C130:E130)</f>
        <v>0.056103612652395475</v>
      </c>
      <c r="I130">
        <f>(B130*B4+C130*C4+D130*D4+E130*E4+F130*F4)/SUM(B4:F4)</f>
        <v>0.04168581085538697</v>
      </c>
    </row>
    <row r="131" spans="1:9" ht="12.75">
      <c r="A131" t="s">
        <v>90</v>
      </c>
      <c r="B131">
        <f>B91*10000/B62</f>
        <v>-0.014598094005893436</v>
      </c>
      <c r="C131">
        <f>C91*10000/C62</f>
        <v>-0.08604362171019624</v>
      </c>
      <c r="D131">
        <f>D91*10000/D62</f>
        <v>-0.009159068309057463</v>
      </c>
      <c r="E131">
        <f>E91*10000/E62</f>
        <v>0.012387471537151973</v>
      </c>
      <c r="F131">
        <f>F91*10000/F62</f>
        <v>0.06603083790493573</v>
      </c>
      <c r="G131">
        <f>AVERAGE(C131:E131)</f>
        <v>-0.027605072827367242</v>
      </c>
      <c r="H131">
        <f>STDEV(C131:E131)</f>
        <v>0.05174322507811209</v>
      </c>
      <c r="I131">
        <f>(B131*B4+C131*C4+D131*D4+E131*E4+F131*F4)/SUM(B4:F4)</f>
        <v>-0.013228264806956592</v>
      </c>
    </row>
    <row r="132" spans="1:9" ht="12.75">
      <c r="A132" t="s">
        <v>91</v>
      </c>
      <c r="B132">
        <f>B92*10000/B62</f>
        <v>-0.03818421998784519</v>
      </c>
      <c r="C132">
        <f>C92*10000/C62</f>
        <v>0.0353270005326204</v>
      </c>
      <c r="D132">
        <f>D92*10000/D62</f>
        <v>0.07149163479925084</v>
      </c>
      <c r="E132">
        <f>E92*10000/E62</f>
        <v>0.05800303476683655</v>
      </c>
      <c r="F132">
        <f>F92*10000/F62</f>
        <v>-0.025545352140017016</v>
      </c>
      <c r="G132">
        <f>AVERAGE(C132:E132)</f>
        <v>0.054940556699569265</v>
      </c>
      <c r="H132">
        <f>STDEV(C132:E132)</f>
        <v>0.018275783754579594</v>
      </c>
      <c r="I132">
        <f>(B132*B4+C132*C4+D132*D4+E132*E4+F132*F4)/SUM(B4:F4)</f>
        <v>0.03071723234203816</v>
      </c>
    </row>
    <row r="133" spans="1:9" ht="12.75">
      <c r="A133" t="s">
        <v>92</v>
      </c>
      <c r="B133">
        <f>B93*10000/B62</f>
        <v>0.1290719889054663</v>
      </c>
      <c r="C133">
        <f>C93*10000/C62</f>
        <v>0.0891699897427254</v>
      </c>
      <c r="D133">
        <f>D93*10000/D62</f>
        <v>0.1290343531278278</v>
      </c>
      <c r="E133">
        <f>E93*10000/E62</f>
        <v>0.1245462273276498</v>
      </c>
      <c r="F133">
        <f>F93*10000/F62</f>
        <v>0.10826710639393253</v>
      </c>
      <c r="G133">
        <f>AVERAGE(C133:E133)</f>
        <v>0.11425019006606767</v>
      </c>
      <c r="H133">
        <f>STDEV(C133:E133)</f>
        <v>0.021835708243466555</v>
      </c>
      <c r="I133">
        <f>(B133*B4+C133*C4+D133*D4+E133*E4+F133*F4)/SUM(B4:F4)</f>
        <v>0.11559113334625246</v>
      </c>
    </row>
    <row r="134" spans="1:9" ht="12.75">
      <c r="A134" t="s">
        <v>93</v>
      </c>
      <c r="B134">
        <f>B94*10000/B62</f>
        <v>-0.01983577270032022</v>
      </c>
      <c r="C134">
        <f>C94*10000/C62</f>
        <v>-0.014849959156402184</v>
      </c>
      <c r="D134">
        <f>D94*10000/D62</f>
        <v>-0.009568225183355811</v>
      </c>
      <c r="E134">
        <f>E94*10000/E62</f>
        <v>-0.009899547508931445</v>
      </c>
      <c r="F134">
        <f>F94*10000/F62</f>
        <v>-0.03820114368336386</v>
      </c>
      <c r="G134">
        <f>AVERAGE(C134:E134)</f>
        <v>-0.011439243949563147</v>
      </c>
      <c r="H134">
        <f>STDEV(C134:E134)</f>
        <v>0.0029584078974134857</v>
      </c>
      <c r="I134">
        <f>(B134*B4+C134*C4+D134*D4+E134*E4+F134*F4)/SUM(B4:F4)</f>
        <v>-0.016227825749662816</v>
      </c>
    </row>
    <row r="135" spans="1:9" ht="12.75">
      <c r="A135" t="s">
        <v>94</v>
      </c>
      <c r="B135">
        <f>B95*10000/B62</f>
        <v>-0.006818215771437418</v>
      </c>
      <c r="C135">
        <f>C95*10000/C62</f>
        <v>0.0007140738847316955</v>
      </c>
      <c r="D135">
        <f>D95*10000/D62</f>
        <v>0.0011560796999415734</v>
      </c>
      <c r="E135">
        <f>E95*10000/E62</f>
        <v>0.001816668214155631</v>
      </c>
      <c r="F135">
        <f>F95*10000/F62</f>
        <v>0.004711294039123479</v>
      </c>
      <c r="G135">
        <f>AVERAGE(C135:E135)</f>
        <v>0.0012289405996096332</v>
      </c>
      <c r="H135">
        <f>STDEV(C135:E135)</f>
        <v>0.0005548964739884228</v>
      </c>
      <c r="I135">
        <f>(B135*B4+C135*C4+D135*D4+E135*E4+F135*F4)/SUM(B4:F4)</f>
        <v>0.0005297125882120639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2005-04-21T09:00:01Z</cp:lastPrinted>
  <dcterms:created xsi:type="dcterms:W3CDTF">2005-04-21T09:00:01Z</dcterms:created>
  <dcterms:modified xsi:type="dcterms:W3CDTF">2005-04-21T09:51:12Z</dcterms:modified>
  <cp:category/>
  <cp:version/>
  <cp:contentType/>
  <cp:contentStatus/>
</cp:coreProperties>
</file>