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<sst xmlns="http://schemas.openxmlformats.org/spreadsheetml/2006/main" count="204" uniqueCount="98">
  <si>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25/04/2005       12:47:04</t>
  </si>
  <si>
    <t>LISSNER</t>
  </si>
  <si>
    <t>HCMQAP561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</si>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</sst>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819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-0.003752</v>
      </c>
      <c r="D4" s="12">
        <v>-0.00375</v>
      </c>
      <c r="E4" s="12">
        <v>-0.003751</v>
      </c>
      <c r="F4" s="24">
        <v>-0.002081</v>
      </c>
      <c r="G4" s="34">
        <v>-0.011692</v>
      </c>
    </row>
    <row r="5" spans="1:7" ht="12.75" thickBot="1">
      <c r="A5" s="44" t="s">
        <v>13</v>
      </c>
      <c r="B5" s="45">
        <v>-1.247739</v>
      </c>
      <c r="C5" s="46">
        <v>-0.537923</v>
      </c>
      <c r="D5" s="46">
        <v>-1.773298</v>
      </c>
      <c r="E5" s="46">
        <v>1.061298</v>
      </c>
      <c r="F5" s="47">
        <v>3.645388</v>
      </c>
      <c r="G5" s="48">
        <v>6.527289</v>
      </c>
    </row>
    <row r="6" spans="1:7" ht="12.75" thickTop="1">
      <c r="A6" s="6" t="s">
        <v>14</v>
      </c>
      <c r="B6" s="39">
        <v>-114.2722</v>
      </c>
      <c r="C6" s="40">
        <v>195.2239</v>
      </c>
      <c r="D6" s="40">
        <v>-164.685</v>
      </c>
      <c r="E6" s="40">
        <v>35.4332</v>
      </c>
      <c r="F6" s="41">
        <v>4.837244</v>
      </c>
      <c r="G6" s="42">
        <v>-0.0004076034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3.919827</v>
      </c>
      <c r="C8" s="13">
        <v>0.8605209</v>
      </c>
      <c r="D8" s="13">
        <v>1.3159</v>
      </c>
      <c r="E8" s="13">
        <v>1.001907</v>
      </c>
      <c r="F8" s="25">
        <v>-4.88746</v>
      </c>
      <c r="G8" s="35">
        <v>0.6797898</v>
      </c>
    </row>
    <row r="9" spans="1:7" ht="12">
      <c r="A9" s="20" t="s">
        <v>17</v>
      </c>
      <c r="B9" s="29">
        <v>0.5577059</v>
      </c>
      <c r="C9" s="13">
        <v>0.07151614</v>
      </c>
      <c r="D9" s="13">
        <v>-0.4190373</v>
      </c>
      <c r="E9" s="13">
        <v>0.5389678</v>
      </c>
      <c r="F9" s="25">
        <v>-1.295568</v>
      </c>
      <c r="G9" s="35">
        <v>-0.04608521</v>
      </c>
    </row>
    <row r="10" spans="1:7" ht="12">
      <c r="A10" s="20" t="s">
        <v>18</v>
      </c>
      <c r="B10" s="29">
        <v>-1.28055</v>
      </c>
      <c r="C10" s="13">
        <v>-0.3221642</v>
      </c>
      <c r="D10" s="13">
        <v>-1.089492</v>
      </c>
      <c r="E10" s="13">
        <v>-0.01947568</v>
      </c>
      <c r="F10" s="25">
        <v>-0.3251291</v>
      </c>
      <c r="G10" s="35">
        <v>-0.5730332</v>
      </c>
    </row>
    <row r="11" spans="1:7" ht="12">
      <c r="A11" s="21" t="s">
        <v>19</v>
      </c>
      <c r="B11" s="31">
        <v>4.678938</v>
      </c>
      <c r="C11" s="15">
        <v>2.287509</v>
      </c>
      <c r="D11" s="15">
        <v>2.704082</v>
      </c>
      <c r="E11" s="15">
        <v>2.470338</v>
      </c>
      <c r="F11" s="27">
        <v>15.41121</v>
      </c>
      <c r="G11" s="37">
        <v>4.529436</v>
      </c>
    </row>
    <row r="12" spans="1:7" ht="12">
      <c r="A12" s="20" t="s">
        <v>20</v>
      </c>
      <c r="B12" s="29">
        <v>0.08539689</v>
      </c>
      <c r="C12" s="13">
        <v>-0.1857088</v>
      </c>
      <c r="D12" s="13">
        <v>0.1111166</v>
      </c>
      <c r="E12" s="13">
        <v>-0.001690192</v>
      </c>
      <c r="F12" s="25">
        <v>0.1855837</v>
      </c>
      <c r="G12" s="35">
        <v>0.01876819</v>
      </c>
    </row>
    <row r="13" spans="1:7" ht="12">
      <c r="A13" s="20" t="s">
        <v>21</v>
      </c>
      <c r="B13" s="29">
        <v>0.06655674</v>
      </c>
      <c r="C13" s="13">
        <v>0.03375802</v>
      </c>
      <c r="D13" s="13">
        <v>-0.0877363</v>
      </c>
      <c r="E13" s="13">
        <v>0.04162095</v>
      </c>
      <c r="F13" s="25">
        <v>-0.1416462</v>
      </c>
      <c r="G13" s="35">
        <v>-0.01222223</v>
      </c>
    </row>
    <row r="14" spans="1:7" ht="12">
      <c r="A14" s="20" t="s">
        <v>22</v>
      </c>
      <c r="B14" s="29">
        <v>-0.05704225</v>
      </c>
      <c r="C14" s="13">
        <v>-0.2089259</v>
      </c>
      <c r="D14" s="13">
        <v>-0.0494166</v>
      </c>
      <c r="E14" s="13">
        <v>0.04754639</v>
      </c>
      <c r="F14" s="25">
        <v>0.1011149</v>
      </c>
      <c r="G14" s="35">
        <v>-0.04548425</v>
      </c>
    </row>
    <row r="15" spans="1:7" ht="12">
      <c r="A15" s="21" t="s">
        <v>23</v>
      </c>
      <c r="B15" s="31">
        <v>-0.3229031</v>
      </c>
      <c r="C15" s="15">
        <v>-0.1557389</v>
      </c>
      <c r="D15" s="15">
        <v>-0.1056249</v>
      </c>
      <c r="E15" s="15">
        <v>-0.1335621</v>
      </c>
      <c r="F15" s="27">
        <v>-0.3077614</v>
      </c>
      <c r="G15" s="37">
        <v>-0.1828358</v>
      </c>
    </row>
    <row r="16" spans="1:7" ht="12">
      <c r="A16" s="20" t="s">
        <v>24</v>
      </c>
      <c r="B16" s="29">
        <v>-0.02968814</v>
      </c>
      <c r="C16" s="13">
        <v>0.01934446</v>
      </c>
      <c r="D16" s="13">
        <v>0.004106501</v>
      </c>
      <c r="E16" s="13">
        <v>-0.03760494</v>
      </c>
      <c r="F16" s="25">
        <v>0.005516963</v>
      </c>
      <c r="G16" s="35">
        <v>-0.006964097</v>
      </c>
    </row>
    <row r="17" spans="1:7" ht="12">
      <c r="A17" s="20" t="s">
        <v>25</v>
      </c>
      <c r="B17" s="29">
        <v>-0.03104012</v>
      </c>
      <c r="C17" s="13">
        <v>-0.04562705</v>
      </c>
      <c r="D17" s="13">
        <v>-0.02098478</v>
      </c>
      <c r="E17" s="13">
        <v>-0.03696369</v>
      </c>
      <c r="F17" s="25">
        <v>-0.02343036</v>
      </c>
      <c r="G17" s="35">
        <v>-0.03253803</v>
      </c>
    </row>
    <row r="18" spans="1:7" ht="12">
      <c r="A18" s="20" t="s">
        <v>26</v>
      </c>
      <c r="B18" s="29">
        <v>0.06577671</v>
      </c>
      <c r="C18" s="13">
        <v>-0.02906781</v>
      </c>
      <c r="D18" s="13">
        <v>0.07112318</v>
      </c>
      <c r="E18" s="13">
        <v>0.02246872</v>
      </c>
      <c r="F18" s="25">
        <v>-0.01786158</v>
      </c>
      <c r="G18" s="35">
        <v>0.02266256</v>
      </c>
    </row>
    <row r="19" spans="1:7" ht="12">
      <c r="A19" s="21" t="s">
        <v>27</v>
      </c>
      <c r="B19" s="31">
        <v>-0.2174252</v>
      </c>
      <c r="C19" s="15">
        <v>-0.1813556</v>
      </c>
      <c r="D19" s="15">
        <v>-0.1980088</v>
      </c>
      <c r="E19" s="15">
        <v>-0.2032902</v>
      </c>
      <c r="F19" s="27">
        <v>-0.1558334</v>
      </c>
      <c r="G19" s="37">
        <v>-0.1924542</v>
      </c>
    </row>
    <row r="20" spans="1:7" ht="12.75" thickBot="1">
      <c r="A20" s="44" t="s">
        <v>28</v>
      </c>
      <c r="B20" s="45">
        <v>-0.002985085</v>
      </c>
      <c r="C20" s="46">
        <v>0.00488506</v>
      </c>
      <c r="D20" s="46">
        <v>0.001353922</v>
      </c>
      <c r="E20" s="46">
        <v>-0.001000581</v>
      </c>
      <c r="F20" s="47">
        <v>-0.00408279</v>
      </c>
      <c r="G20" s="48">
        <v>0.0002833799</v>
      </c>
    </row>
    <row r="21" spans="1:7" ht="12.75" thickTop="1">
      <c r="A21" s="6" t="s">
        <v>29</v>
      </c>
      <c r="B21" s="39">
        <v>-29.62215</v>
      </c>
      <c r="C21" s="40">
        <v>26.69072</v>
      </c>
      <c r="D21" s="40">
        <v>5.924446</v>
      </c>
      <c r="E21" s="40">
        <v>-14.97778</v>
      </c>
      <c r="F21" s="41">
        <v>0.4074541</v>
      </c>
      <c r="G21" s="43">
        <v>0.01118186</v>
      </c>
    </row>
    <row r="22" spans="1:7" ht="12">
      <c r="A22" s="20" t="s">
        <v>30</v>
      </c>
      <c r="B22" s="29">
        <v>-24.95483</v>
      </c>
      <c r="C22" s="13">
        <v>-10.75847</v>
      </c>
      <c r="D22" s="13">
        <v>-35.46611</v>
      </c>
      <c r="E22" s="13">
        <v>21.226</v>
      </c>
      <c r="F22" s="25">
        <v>72.90904</v>
      </c>
      <c r="G22" s="36">
        <v>0</v>
      </c>
    </row>
    <row r="23" spans="1:7" ht="12">
      <c r="A23" s="20" t="s">
        <v>31</v>
      </c>
      <c r="B23" s="29">
        <v>-1.063076</v>
      </c>
      <c r="C23" s="13">
        <v>1.756727</v>
      </c>
      <c r="D23" s="13">
        <v>-1.497217</v>
      </c>
      <c r="E23" s="13">
        <v>-1.111255</v>
      </c>
      <c r="F23" s="25">
        <v>6.356226</v>
      </c>
      <c r="G23" s="35">
        <v>0.4897179</v>
      </c>
    </row>
    <row r="24" spans="1:7" ht="12">
      <c r="A24" s="20" t="s">
        <v>32</v>
      </c>
      <c r="B24" s="29">
        <v>0.1934901</v>
      </c>
      <c r="C24" s="13">
        <v>-0.0983054</v>
      </c>
      <c r="D24" s="13">
        <v>-0.9082066</v>
      </c>
      <c r="E24" s="13">
        <v>1.385258</v>
      </c>
      <c r="F24" s="25">
        <v>-0.00517892</v>
      </c>
      <c r="G24" s="35">
        <v>0.1184909</v>
      </c>
    </row>
    <row r="25" spans="1:7" ht="12">
      <c r="A25" s="20" t="s">
        <v>33</v>
      </c>
      <c r="B25" s="29">
        <v>0.3202856</v>
      </c>
      <c r="C25" s="13">
        <v>1.525212</v>
      </c>
      <c r="D25" s="13">
        <v>-0.5072958</v>
      </c>
      <c r="E25" s="13">
        <v>-0.1248701</v>
      </c>
      <c r="F25" s="25">
        <v>-1.541469</v>
      </c>
      <c r="G25" s="35">
        <v>0.0556436</v>
      </c>
    </row>
    <row r="26" spans="1:7" ht="12">
      <c r="A26" s="21" t="s">
        <v>34</v>
      </c>
      <c r="B26" s="31">
        <v>1.47891</v>
      </c>
      <c r="C26" s="15">
        <v>0.7600094</v>
      </c>
      <c r="D26" s="15">
        <v>-0.1408836</v>
      </c>
      <c r="E26" s="15">
        <v>0.5001212</v>
      </c>
      <c r="F26" s="27">
        <v>2.077254</v>
      </c>
      <c r="G26" s="37">
        <v>0.7605206</v>
      </c>
    </row>
    <row r="27" spans="1:7" ht="12">
      <c r="A27" s="20" t="s">
        <v>35</v>
      </c>
      <c r="B27" s="29">
        <v>0.1560706</v>
      </c>
      <c r="C27" s="13">
        <v>0.3405032</v>
      </c>
      <c r="D27" s="13">
        <v>0.276283</v>
      </c>
      <c r="E27" s="13">
        <v>0.3085345</v>
      </c>
      <c r="F27" s="25">
        <v>0.2029743</v>
      </c>
      <c r="G27" s="35">
        <v>0.2723111</v>
      </c>
    </row>
    <row r="28" spans="1:7" ht="12">
      <c r="A28" s="20" t="s">
        <v>36</v>
      </c>
      <c r="B28" s="29">
        <v>-0.1265438</v>
      </c>
      <c r="C28" s="13">
        <v>0.3437008</v>
      </c>
      <c r="D28" s="13">
        <v>0.3583297</v>
      </c>
      <c r="E28" s="13">
        <v>0.5596123</v>
      </c>
      <c r="F28" s="25">
        <v>0.1842521</v>
      </c>
      <c r="G28" s="35">
        <v>0.3098137</v>
      </c>
    </row>
    <row r="29" spans="1:7" ht="12">
      <c r="A29" s="20" t="s">
        <v>37</v>
      </c>
      <c r="B29" s="29">
        <v>0.1341281</v>
      </c>
      <c r="C29" s="13">
        <v>0.2373291</v>
      </c>
      <c r="D29" s="13">
        <v>0.07915573</v>
      </c>
      <c r="E29" s="13">
        <v>0.04042415</v>
      </c>
      <c r="F29" s="25">
        <v>-0.03690006</v>
      </c>
      <c r="G29" s="35">
        <v>0.1003738</v>
      </c>
    </row>
    <row r="30" spans="1:7" ht="12">
      <c r="A30" s="21" t="s">
        <v>38</v>
      </c>
      <c r="B30" s="31">
        <v>0.1530886</v>
      </c>
      <c r="C30" s="15">
        <v>-0.04637906</v>
      </c>
      <c r="D30" s="15">
        <v>-0.0921136</v>
      </c>
      <c r="E30" s="15">
        <v>0.02043932</v>
      </c>
      <c r="F30" s="27">
        <v>0.2821511</v>
      </c>
      <c r="G30" s="37">
        <v>0.03142745</v>
      </c>
    </row>
    <row r="31" spans="1:7" ht="12">
      <c r="A31" s="20" t="s">
        <v>39</v>
      </c>
      <c r="B31" s="29">
        <v>-0.002786348</v>
      </c>
      <c r="C31" s="13">
        <v>0.04759889</v>
      </c>
      <c r="D31" s="13">
        <v>0.02720067</v>
      </c>
      <c r="E31" s="13">
        <v>0.02479747</v>
      </c>
      <c r="F31" s="25">
        <v>0.007849835</v>
      </c>
      <c r="G31" s="35">
        <v>0.0246084</v>
      </c>
    </row>
    <row r="32" spans="1:7" ht="12">
      <c r="A32" s="20" t="s">
        <v>40</v>
      </c>
      <c r="B32" s="29">
        <v>-0.004906005</v>
      </c>
      <c r="C32" s="13">
        <v>0.06337036</v>
      </c>
      <c r="D32" s="13">
        <v>0.07566299</v>
      </c>
      <c r="E32" s="13">
        <v>0.08148557</v>
      </c>
      <c r="F32" s="25">
        <v>0.02251203</v>
      </c>
      <c r="G32" s="35">
        <v>0.0553508</v>
      </c>
    </row>
    <row r="33" spans="1:7" ht="12">
      <c r="A33" s="20" t="s">
        <v>41</v>
      </c>
      <c r="B33" s="29">
        <v>0.1279735</v>
      </c>
      <c r="C33" s="13">
        <v>0.08409648</v>
      </c>
      <c r="D33" s="13">
        <v>0.1207484</v>
      </c>
      <c r="E33" s="13">
        <v>0.1188767</v>
      </c>
      <c r="F33" s="25">
        <v>0.06960817</v>
      </c>
      <c r="G33" s="35">
        <v>0.1056964</v>
      </c>
    </row>
    <row r="34" spans="1:7" ht="12">
      <c r="A34" s="21" t="s">
        <v>42</v>
      </c>
      <c r="B34" s="31">
        <v>0.003426145</v>
      </c>
      <c r="C34" s="15">
        <v>-0.01143401</v>
      </c>
      <c r="D34" s="15">
        <v>-0.009105422</v>
      </c>
      <c r="E34" s="15">
        <v>-0.007305102</v>
      </c>
      <c r="F34" s="27">
        <v>-0.03030185</v>
      </c>
      <c r="G34" s="37">
        <v>-0.01023339</v>
      </c>
    </row>
    <row r="35" spans="1:7" ht="12.75" thickBot="1">
      <c r="A35" s="22" t="s">
        <v>43</v>
      </c>
      <c r="B35" s="32">
        <v>-0.003162118</v>
      </c>
      <c r="C35" s="16">
        <v>0.00324569</v>
      </c>
      <c r="D35" s="16">
        <v>-0.002292002</v>
      </c>
      <c r="E35" s="16">
        <v>-0.007184608</v>
      </c>
      <c r="F35" s="28">
        <v>-0.0005625114</v>
      </c>
      <c r="G35" s="38">
        <v>-0.002031574</v>
      </c>
    </row>
    <row r="36" spans="1:7" ht="12">
      <c r="A36" s="4" t="s">
        <v>44</v>
      </c>
      <c r="B36" s="3">
        <v>22.11914</v>
      </c>
      <c r="C36" s="3">
        <v>22.11609</v>
      </c>
      <c r="D36" s="3">
        <v>22.1283</v>
      </c>
      <c r="E36" s="3">
        <v>22.1344</v>
      </c>
      <c r="F36" s="3">
        <v>22.14661</v>
      </c>
      <c r="G36" s="3"/>
    </row>
    <row r="37" spans="1:6" ht="12">
      <c r="A37" s="4" t="s">
        <v>45</v>
      </c>
      <c r="B37" s="2">
        <v>0.4130046</v>
      </c>
      <c r="C37" s="2">
        <v>0.4018148</v>
      </c>
      <c r="D37" s="2">
        <v>0.4007975</v>
      </c>
      <c r="E37" s="2">
        <v>0.3982544</v>
      </c>
      <c r="F37" s="2">
        <v>0.4013062</v>
      </c>
    </row>
    <row r="38" spans="1:7" ht="12">
      <c r="A38" s="4" t="s">
        <v>53</v>
      </c>
      <c r="B38" s="2">
        <v>0.0001941359</v>
      </c>
      <c r="C38" s="2">
        <v>-0.0003318314</v>
      </c>
      <c r="D38" s="2">
        <v>0.0002799967</v>
      </c>
      <c r="E38" s="2">
        <v>-6.018213E-05</v>
      </c>
      <c r="F38" s="2">
        <v>0</v>
      </c>
      <c r="G38" s="2">
        <v>0.0002361563</v>
      </c>
    </row>
    <row r="39" spans="1:7" ht="12.75" thickBot="1">
      <c r="A39" s="4" t="s">
        <v>54</v>
      </c>
      <c r="B39" s="2">
        <v>5.084212E-05</v>
      </c>
      <c r="C39" s="2">
        <v>-4.573123E-05</v>
      </c>
      <c r="D39" s="2">
        <v>0</v>
      </c>
      <c r="E39" s="2">
        <v>2.558996E-05</v>
      </c>
      <c r="F39" s="2">
        <v>0</v>
      </c>
      <c r="G39" s="2">
        <v>0.000951953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3.11693</v>
      </c>
      <c r="F40" s="17" t="s">
        <v>48</v>
      </c>
      <c r="G40" s="8">
        <v>54.992918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0.003752</v>
      </c>
      <c r="D4">
        <v>0.00375</v>
      </c>
      <c r="E4">
        <v>0.003751</v>
      </c>
      <c r="F4">
        <v>0.002081</v>
      </c>
      <c r="G4">
        <v>0.011692</v>
      </c>
    </row>
    <row r="5" spans="1:7" ht="12.75">
      <c r="A5" t="s">
        <v>13</v>
      </c>
      <c r="B5">
        <v>-1.247739</v>
      </c>
      <c r="C5">
        <v>-0.537923</v>
      </c>
      <c r="D5">
        <v>-1.773298</v>
      </c>
      <c r="E5">
        <v>1.061298</v>
      </c>
      <c r="F5">
        <v>3.645388</v>
      </c>
      <c r="G5">
        <v>6.527289</v>
      </c>
    </row>
    <row r="6" spans="1:7" ht="12.75">
      <c r="A6" t="s">
        <v>14</v>
      </c>
      <c r="B6" s="49">
        <v>-114.2722</v>
      </c>
      <c r="C6" s="49">
        <v>195.2239</v>
      </c>
      <c r="D6" s="49">
        <v>-164.685</v>
      </c>
      <c r="E6" s="49">
        <v>35.4332</v>
      </c>
      <c r="F6" s="49">
        <v>4.837244</v>
      </c>
      <c r="G6" s="49">
        <v>-0.0004076034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3.919827</v>
      </c>
      <c r="C8" s="49">
        <v>0.8605209</v>
      </c>
      <c r="D8" s="49">
        <v>1.3159</v>
      </c>
      <c r="E8" s="49">
        <v>1.001907</v>
      </c>
      <c r="F8" s="49">
        <v>-4.88746</v>
      </c>
      <c r="G8" s="49">
        <v>0.6797898</v>
      </c>
    </row>
    <row r="9" spans="1:7" ht="12.75">
      <c r="A9" t="s">
        <v>17</v>
      </c>
      <c r="B9" s="49">
        <v>0.5577059</v>
      </c>
      <c r="C9" s="49">
        <v>0.07151614</v>
      </c>
      <c r="D9" s="49">
        <v>-0.4190373</v>
      </c>
      <c r="E9" s="49">
        <v>0.5389678</v>
      </c>
      <c r="F9" s="49">
        <v>-1.295568</v>
      </c>
      <c r="G9" s="49">
        <v>-0.04608521</v>
      </c>
    </row>
    <row r="10" spans="1:7" ht="12.75">
      <c r="A10" t="s">
        <v>18</v>
      </c>
      <c r="B10" s="49">
        <v>-1.28055</v>
      </c>
      <c r="C10" s="49">
        <v>-0.3221642</v>
      </c>
      <c r="D10" s="49">
        <v>-1.089492</v>
      </c>
      <c r="E10" s="49">
        <v>-0.01947568</v>
      </c>
      <c r="F10" s="49">
        <v>-0.3251291</v>
      </c>
      <c r="G10" s="49">
        <v>-0.5730332</v>
      </c>
    </row>
    <row r="11" spans="1:7" ht="12.75">
      <c r="A11" t="s">
        <v>19</v>
      </c>
      <c r="B11" s="49">
        <v>4.678938</v>
      </c>
      <c r="C11" s="49">
        <v>2.287509</v>
      </c>
      <c r="D11" s="49">
        <v>2.704082</v>
      </c>
      <c r="E11" s="49">
        <v>2.470338</v>
      </c>
      <c r="F11" s="49">
        <v>15.41121</v>
      </c>
      <c r="G11" s="49">
        <v>4.529436</v>
      </c>
    </row>
    <row r="12" spans="1:7" ht="12.75">
      <c r="A12" t="s">
        <v>20</v>
      </c>
      <c r="B12" s="49">
        <v>0.08539689</v>
      </c>
      <c r="C12" s="49">
        <v>-0.1857088</v>
      </c>
      <c r="D12" s="49">
        <v>0.1111166</v>
      </c>
      <c r="E12" s="49">
        <v>-0.001690192</v>
      </c>
      <c r="F12" s="49">
        <v>0.1855837</v>
      </c>
      <c r="G12" s="49">
        <v>0.01876819</v>
      </c>
    </row>
    <row r="13" spans="1:7" ht="12.75">
      <c r="A13" t="s">
        <v>21</v>
      </c>
      <c r="B13" s="49">
        <v>0.06655674</v>
      </c>
      <c r="C13" s="49">
        <v>0.03375802</v>
      </c>
      <c r="D13" s="49">
        <v>-0.0877363</v>
      </c>
      <c r="E13" s="49">
        <v>0.04162095</v>
      </c>
      <c r="F13" s="49">
        <v>-0.1416462</v>
      </c>
      <c r="G13" s="49">
        <v>-0.01222223</v>
      </c>
    </row>
    <row r="14" spans="1:7" ht="12.75">
      <c r="A14" t="s">
        <v>22</v>
      </c>
      <c r="B14" s="49">
        <v>-0.05704225</v>
      </c>
      <c r="C14" s="49">
        <v>-0.2089259</v>
      </c>
      <c r="D14" s="49">
        <v>-0.0494166</v>
      </c>
      <c r="E14" s="49">
        <v>0.04754639</v>
      </c>
      <c r="F14" s="49">
        <v>0.1011149</v>
      </c>
      <c r="G14" s="49">
        <v>-0.04548425</v>
      </c>
    </row>
    <row r="15" spans="1:7" ht="12.75">
      <c r="A15" t="s">
        <v>23</v>
      </c>
      <c r="B15" s="49">
        <v>-0.3229031</v>
      </c>
      <c r="C15" s="49">
        <v>-0.1557389</v>
      </c>
      <c r="D15" s="49">
        <v>-0.1056249</v>
      </c>
      <c r="E15" s="49">
        <v>-0.1335621</v>
      </c>
      <c r="F15" s="49">
        <v>-0.3077614</v>
      </c>
      <c r="G15" s="49">
        <v>-0.1828358</v>
      </c>
    </row>
    <row r="16" spans="1:7" ht="12.75">
      <c r="A16" t="s">
        <v>24</v>
      </c>
      <c r="B16" s="49">
        <v>-0.02968814</v>
      </c>
      <c r="C16" s="49">
        <v>0.01934446</v>
      </c>
      <c r="D16" s="49">
        <v>0.004106501</v>
      </c>
      <c r="E16" s="49">
        <v>-0.03760494</v>
      </c>
      <c r="F16" s="49">
        <v>0.005516963</v>
      </c>
      <c r="G16" s="49">
        <v>-0.006964097</v>
      </c>
    </row>
    <row r="17" spans="1:7" ht="12.75">
      <c r="A17" t="s">
        <v>25</v>
      </c>
      <c r="B17" s="49">
        <v>-0.03104012</v>
      </c>
      <c r="C17" s="49">
        <v>-0.04562705</v>
      </c>
      <c r="D17" s="49">
        <v>-0.02098478</v>
      </c>
      <c r="E17" s="49">
        <v>-0.03696369</v>
      </c>
      <c r="F17" s="49">
        <v>-0.02343036</v>
      </c>
      <c r="G17" s="49">
        <v>-0.03253803</v>
      </c>
    </row>
    <row r="18" spans="1:7" ht="12.75">
      <c r="A18" t="s">
        <v>26</v>
      </c>
      <c r="B18" s="49">
        <v>0.06577671</v>
      </c>
      <c r="C18" s="49">
        <v>-0.02906781</v>
      </c>
      <c r="D18" s="49">
        <v>0.07112318</v>
      </c>
      <c r="E18" s="49">
        <v>0.02246872</v>
      </c>
      <c r="F18" s="49">
        <v>-0.01786158</v>
      </c>
      <c r="G18" s="49">
        <v>0.02266256</v>
      </c>
    </row>
    <row r="19" spans="1:7" ht="12.75">
      <c r="A19" t="s">
        <v>27</v>
      </c>
      <c r="B19" s="49">
        <v>-0.2174252</v>
      </c>
      <c r="C19" s="49">
        <v>-0.1813556</v>
      </c>
      <c r="D19" s="49">
        <v>-0.1980088</v>
      </c>
      <c r="E19" s="49">
        <v>-0.2032902</v>
      </c>
      <c r="F19" s="49">
        <v>-0.1558334</v>
      </c>
      <c r="G19" s="49">
        <v>-0.1924542</v>
      </c>
    </row>
    <row r="20" spans="1:7" ht="12.75">
      <c r="A20" t="s">
        <v>28</v>
      </c>
      <c r="B20" s="49">
        <v>-0.002985085</v>
      </c>
      <c r="C20" s="49">
        <v>0.00488506</v>
      </c>
      <c r="D20" s="49">
        <v>0.001353922</v>
      </c>
      <c r="E20" s="49">
        <v>-0.001000581</v>
      </c>
      <c r="F20" s="49">
        <v>-0.00408279</v>
      </c>
      <c r="G20" s="49">
        <v>0.0002833799</v>
      </c>
    </row>
    <row r="21" spans="1:7" ht="12.75">
      <c r="A21" t="s">
        <v>29</v>
      </c>
      <c r="B21" s="49">
        <v>-29.62215</v>
      </c>
      <c r="C21" s="49">
        <v>26.69072</v>
      </c>
      <c r="D21" s="49">
        <v>5.924446</v>
      </c>
      <c r="E21" s="49">
        <v>-14.97778</v>
      </c>
      <c r="F21" s="49">
        <v>0.4074541</v>
      </c>
      <c r="G21" s="49">
        <v>0.01118186</v>
      </c>
    </row>
    <row r="22" spans="1:7" ht="12.75">
      <c r="A22" t="s">
        <v>30</v>
      </c>
      <c r="B22" s="49">
        <v>-24.95483</v>
      </c>
      <c r="C22" s="49">
        <v>-10.75847</v>
      </c>
      <c r="D22" s="49">
        <v>-35.46611</v>
      </c>
      <c r="E22" s="49">
        <v>21.226</v>
      </c>
      <c r="F22" s="49">
        <v>72.90904</v>
      </c>
      <c r="G22" s="49">
        <v>0</v>
      </c>
    </row>
    <row r="23" spans="1:7" ht="12.75">
      <c r="A23" t="s">
        <v>31</v>
      </c>
      <c r="B23" s="49">
        <v>-1.063076</v>
      </c>
      <c r="C23" s="49">
        <v>1.756727</v>
      </c>
      <c r="D23" s="49">
        <v>-1.497217</v>
      </c>
      <c r="E23" s="49">
        <v>-1.111255</v>
      </c>
      <c r="F23" s="49">
        <v>6.356226</v>
      </c>
      <c r="G23" s="49">
        <v>0.4897179</v>
      </c>
    </row>
    <row r="24" spans="1:7" ht="12.75">
      <c r="A24" t="s">
        <v>32</v>
      </c>
      <c r="B24" s="49">
        <v>0.1934901</v>
      </c>
      <c r="C24" s="49">
        <v>-0.0983054</v>
      </c>
      <c r="D24" s="49">
        <v>-0.9082066</v>
      </c>
      <c r="E24" s="49">
        <v>1.385258</v>
      </c>
      <c r="F24" s="49">
        <v>-0.00517892</v>
      </c>
      <c r="G24" s="49">
        <v>0.1184909</v>
      </c>
    </row>
    <row r="25" spans="1:7" ht="12.75">
      <c r="A25" t="s">
        <v>33</v>
      </c>
      <c r="B25" s="49">
        <v>0.3202856</v>
      </c>
      <c r="C25" s="49">
        <v>1.525212</v>
      </c>
      <c r="D25" s="49">
        <v>-0.5072958</v>
      </c>
      <c r="E25" s="49">
        <v>-0.1248701</v>
      </c>
      <c r="F25" s="49">
        <v>-1.541469</v>
      </c>
      <c r="G25" s="49">
        <v>0.0556436</v>
      </c>
    </row>
    <row r="26" spans="1:7" ht="12.75">
      <c r="A26" t="s">
        <v>34</v>
      </c>
      <c r="B26" s="49">
        <v>1.47891</v>
      </c>
      <c r="C26" s="49">
        <v>0.7600094</v>
      </c>
      <c r="D26" s="49">
        <v>-0.1408836</v>
      </c>
      <c r="E26" s="49">
        <v>0.5001212</v>
      </c>
      <c r="F26" s="49">
        <v>2.077254</v>
      </c>
      <c r="G26" s="49">
        <v>0.7605206</v>
      </c>
    </row>
    <row r="27" spans="1:7" ht="12.75">
      <c r="A27" t="s">
        <v>35</v>
      </c>
      <c r="B27" s="49">
        <v>0.1560706</v>
      </c>
      <c r="C27" s="49">
        <v>0.3405032</v>
      </c>
      <c r="D27" s="49">
        <v>0.276283</v>
      </c>
      <c r="E27" s="49">
        <v>0.3085345</v>
      </c>
      <c r="F27" s="49">
        <v>0.2029743</v>
      </c>
      <c r="G27" s="49">
        <v>0.2723111</v>
      </c>
    </row>
    <row r="28" spans="1:7" ht="12.75">
      <c r="A28" t="s">
        <v>36</v>
      </c>
      <c r="B28" s="49">
        <v>-0.1265438</v>
      </c>
      <c r="C28" s="49">
        <v>0.3437008</v>
      </c>
      <c r="D28" s="49">
        <v>0.3583297</v>
      </c>
      <c r="E28" s="49">
        <v>0.5596123</v>
      </c>
      <c r="F28" s="49">
        <v>0.1842521</v>
      </c>
      <c r="G28" s="49">
        <v>0.3098137</v>
      </c>
    </row>
    <row r="29" spans="1:7" ht="12.75">
      <c r="A29" t="s">
        <v>37</v>
      </c>
      <c r="B29" s="49">
        <v>0.1341281</v>
      </c>
      <c r="C29" s="49">
        <v>0.2373291</v>
      </c>
      <c r="D29" s="49">
        <v>0.07915573</v>
      </c>
      <c r="E29" s="49">
        <v>0.04042415</v>
      </c>
      <c r="F29" s="49">
        <v>-0.03690006</v>
      </c>
      <c r="G29" s="49">
        <v>0.1003738</v>
      </c>
    </row>
    <row r="30" spans="1:7" ht="12.75">
      <c r="A30" t="s">
        <v>38</v>
      </c>
      <c r="B30" s="49">
        <v>0.1530886</v>
      </c>
      <c r="C30" s="49">
        <v>-0.04637906</v>
      </c>
      <c r="D30" s="49">
        <v>-0.0921136</v>
      </c>
      <c r="E30" s="49">
        <v>0.02043932</v>
      </c>
      <c r="F30" s="49">
        <v>0.2821511</v>
      </c>
      <c r="G30" s="49">
        <v>0.03142745</v>
      </c>
    </row>
    <row r="31" spans="1:7" ht="12.75">
      <c r="A31" t="s">
        <v>39</v>
      </c>
      <c r="B31" s="49">
        <v>-0.002786348</v>
      </c>
      <c r="C31" s="49">
        <v>0.04759889</v>
      </c>
      <c r="D31" s="49">
        <v>0.02720067</v>
      </c>
      <c r="E31" s="49">
        <v>0.02479747</v>
      </c>
      <c r="F31" s="49">
        <v>0.007849835</v>
      </c>
      <c r="G31" s="49">
        <v>0.0246084</v>
      </c>
    </row>
    <row r="32" spans="1:7" ht="12.75">
      <c r="A32" t="s">
        <v>40</v>
      </c>
      <c r="B32" s="49">
        <v>-0.004906005</v>
      </c>
      <c r="C32" s="49">
        <v>0.06337036</v>
      </c>
      <c r="D32" s="49">
        <v>0.07566299</v>
      </c>
      <c r="E32" s="49">
        <v>0.08148557</v>
      </c>
      <c r="F32" s="49">
        <v>0.02251203</v>
      </c>
      <c r="G32" s="49">
        <v>0.0553508</v>
      </c>
    </row>
    <row r="33" spans="1:7" ht="12.75">
      <c r="A33" t="s">
        <v>41</v>
      </c>
      <c r="B33" s="49">
        <v>0.1279735</v>
      </c>
      <c r="C33" s="49">
        <v>0.08409648</v>
      </c>
      <c r="D33" s="49">
        <v>0.1207484</v>
      </c>
      <c r="E33" s="49">
        <v>0.1188767</v>
      </c>
      <c r="F33" s="49">
        <v>0.06960817</v>
      </c>
      <c r="G33" s="49">
        <v>0.1056964</v>
      </c>
    </row>
    <row r="34" spans="1:7" ht="12.75">
      <c r="A34" t="s">
        <v>42</v>
      </c>
      <c r="B34" s="49">
        <v>0.003426145</v>
      </c>
      <c r="C34" s="49">
        <v>-0.01143401</v>
      </c>
      <c r="D34" s="49">
        <v>-0.009105422</v>
      </c>
      <c r="E34" s="49">
        <v>-0.007305102</v>
      </c>
      <c r="F34" s="49">
        <v>-0.03030185</v>
      </c>
      <c r="G34" s="49">
        <v>-0.01023339</v>
      </c>
    </row>
    <row r="35" spans="1:7" ht="12.75">
      <c r="A35" t="s">
        <v>43</v>
      </c>
      <c r="B35" s="49">
        <v>-0.003162118</v>
      </c>
      <c r="C35" s="49">
        <v>0.00324569</v>
      </c>
      <c r="D35" s="49">
        <v>-0.002292002</v>
      </c>
      <c r="E35" s="49">
        <v>-0.007184608</v>
      </c>
      <c r="F35" s="49">
        <v>-0.0005625114</v>
      </c>
      <c r="G35" s="49">
        <v>-0.002031574</v>
      </c>
    </row>
    <row r="36" spans="1:6" ht="12.75">
      <c r="A36" t="s">
        <v>44</v>
      </c>
      <c r="B36" s="49">
        <v>22.11914</v>
      </c>
      <c r="C36" s="49">
        <v>22.11609</v>
      </c>
      <c r="D36" s="49">
        <v>22.1283</v>
      </c>
      <c r="E36" s="49">
        <v>22.1344</v>
      </c>
      <c r="F36" s="49">
        <v>22.14661</v>
      </c>
    </row>
    <row r="37" spans="1:6" ht="12.75">
      <c r="A37" t="s">
        <v>45</v>
      </c>
      <c r="B37" s="49">
        <v>0.4130046</v>
      </c>
      <c r="C37" s="49">
        <v>0.4018148</v>
      </c>
      <c r="D37" s="49">
        <v>0.4007975</v>
      </c>
      <c r="E37" s="49">
        <v>0.3982544</v>
      </c>
      <c r="F37" s="49">
        <v>0.4013062</v>
      </c>
    </row>
    <row r="38" spans="1:7" ht="12.75">
      <c r="A38" t="s">
        <v>55</v>
      </c>
      <c r="B38" s="49">
        <v>0.0001941359</v>
      </c>
      <c r="C38" s="49">
        <v>-0.0003318314</v>
      </c>
      <c r="D38" s="49">
        <v>0.0002799967</v>
      </c>
      <c r="E38" s="49">
        <v>-6.018213E-05</v>
      </c>
      <c r="F38" s="49">
        <v>0</v>
      </c>
      <c r="G38" s="49">
        <v>0.0002361563</v>
      </c>
    </row>
    <row r="39" spans="1:7" ht="12.75">
      <c r="A39" t="s">
        <v>56</v>
      </c>
      <c r="B39" s="49">
        <v>5.084212E-05</v>
      </c>
      <c r="C39" s="49">
        <v>-4.573123E-05</v>
      </c>
      <c r="D39" s="49">
        <v>0</v>
      </c>
      <c r="E39" s="49">
        <v>2.558996E-05</v>
      </c>
      <c r="F39" s="49">
        <v>0</v>
      </c>
      <c r="G39" s="49">
        <v>0.000951953</v>
      </c>
    </row>
    <row r="40" spans="2:7" ht="12.75">
      <c r="B40" t="s">
        <v>46</v>
      </c>
      <c r="C40">
        <v>-0.003751</v>
      </c>
      <c r="D40" t="s">
        <v>47</v>
      </c>
      <c r="E40">
        <v>3.11693</v>
      </c>
      <c r="F40" t="s">
        <v>48</v>
      </c>
      <c r="G40">
        <v>54.992918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0.0001941358643594729</v>
      </c>
      <c r="C50">
        <f>-0.017/(C7*C7+C22*C22)*(C21*C22+C6*C7)</f>
        <v>-0.00033183143020001606</v>
      </c>
      <c r="D50">
        <f>-0.017/(D7*D7+D22*D22)*(D21*D22+D6*D7)</f>
        <v>0.00027999669797474974</v>
      </c>
      <c r="E50">
        <f>-0.017/(E7*E7+E22*E22)*(E21*E22+E6*E7)</f>
        <v>-6.018212273270545E-05</v>
      </c>
      <c r="F50">
        <f>-0.017/(F7*F7+F22*F22)*(F21*F22+F6*F7)</f>
        <v>-8.227927630574526E-06</v>
      </c>
      <c r="G50">
        <f>(B50*B$4+C50*C$4+D50*D$4+E50*E$4+F50*F$4)/SUM(B$4:F$4)</f>
        <v>1.637338109022137E-08</v>
      </c>
    </row>
    <row r="51" spans="1:7" ht="12.75">
      <c r="A51" t="s">
        <v>59</v>
      </c>
      <c r="B51">
        <f>-0.017/(B7*B7+B22*B22)*(B21*B7-B6*B22)</f>
        <v>5.084211774919938E-05</v>
      </c>
      <c r="C51">
        <f>-0.017/(C7*C7+C22*C22)*(C21*C7-C6*C22)</f>
        <v>-4.57312238486864E-05</v>
      </c>
      <c r="D51">
        <f>-0.017/(D7*D7+D22*D22)*(D21*D7-D6*D22)</f>
        <v>-9.078518830999075E-06</v>
      </c>
      <c r="E51">
        <f>-0.017/(E7*E7+E22*E22)*(E21*E7-E6*E22)</f>
        <v>2.5589968573712444E-05</v>
      </c>
      <c r="F51">
        <f>-0.017/(F7*F7+F22*F22)*(F21*F7-F6*F22)</f>
        <v>-6.326829395265336E-07</v>
      </c>
      <c r="G51">
        <f>(B51*B$4+C51*C$4+D51*D$4+E51*E$4+F51*F$4)/SUM(B$4:F$4)</f>
        <v>2.4334687872912106E-07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10000.095885651524</v>
      </c>
      <c r="C62">
        <f>C7+(2/0.017)*(C8*C50-C23*C51)</f>
        <v>9999.975857575848</v>
      </c>
      <c r="D62">
        <f>D7+(2/0.017)*(D8*D50-D23*D51)</f>
        <v>10000.041747663781</v>
      </c>
      <c r="E62">
        <f>E7+(2/0.017)*(E8*E50-E23*E51)</f>
        <v>9999.996251775352</v>
      </c>
      <c r="F62">
        <f>F7+(2/0.017)*(F8*F50-F23*F51)</f>
        <v>10000.005204134462</v>
      </c>
    </row>
    <row r="63" spans="1:6" ht="12.75">
      <c r="A63" t="s">
        <v>67</v>
      </c>
      <c r="B63">
        <f>B8+(3/0.017)*(B9*B50-B24*B51)</f>
        <v>3.93719757714836</v>
      </c>
      <c r="C63">
        <f>C8+(3/0.017)*(C9*C50-C24*C51)</f>
        <v>0.855539677187379</v>
      </c>
      <c r="D63">
        <f>D8+(3/0.017)*(D9*D50-D24*D51)</f>
        <v>1.293739841579625</v>
      </c>
      <c r="E63">
        <f>E8+(3/0.017)*(E9*E50-E24*E51)</f>
        <v>0.9899273055926365</v>
      </c>
      <c r="F63">
        <f>F8+(3/0.017)*(F9*F50-F24*F51)</f>
        <v>-4.885579430035854</v>
      </c>
    </row>
    <row r="64" spans="1:6" ht="12.75">
      <c r="A64" t="s">
        <v>68</v>
      </c>
      <c r="B64">
        <f>B9+(4/0.017)*(B10*B50-B25*B51)</f>
        <v>0.4953800931072715</v>
      </c>
      <c r="C64">
        <f>C9+(4/0.017)*(C10*C50-C25*C51)</f>
        <v>0.11308179144328158</v>
      </c>
      <c r="D64">
        <f>D9+(4/0.017)*(D10*D50-D25*D51)</f>
        <v>-0.49189839575131594</v>
      </c>
      <c r="E64">
        <f>E9+(4/0.017)*(E10*E50-E25*E51)</f>
        <v>0.539995449340908</v>
      </c>
      <c r="F64">
        <f>F9+(4/0.017)*(F10*F50-F25*F51)</f>
        <v>-1.2951680288076977</v>
      </c>
    </row>
    <row r="65" spans="1:6" ht="12.75">
      <c r="A65" t="s">
        <v>69</v>
      </c>
      <c r="B65">
        <f>B10+(5/0.017)*(B11*B50-B26*B51)</f>
        <v>-1.0355033068959074</v>
      </c>
      <c r="C65">
        <f>C10+(5/0.017)*(C11*C50-C26*C51)</f>
        <v>-0.5351969126667362</v>
      </c>
      <c r="D65">
        <f>D10+(5/0.017)*(D11*D50-D26*D51)</f>
        <v>-0.8671817009890063</v>
      </c>
      <c r="E65">
        <f>E10+(5/0.017)*(E11*E50-E26*E51)</f>
        <v>-0.06696634779362161</v>
      </c>
      <c r="F65">
        <f>F10+(5/0.017)*(F11*F50-F26*F51)</f>
        <v>-0.36203735806256565</v>
      </c>
    </row>
    <row r="66" spans="1:6" ht="12.75">
      <c r="A66" t="s">
        <v>70</v>
      </c>
      <c r="B66">
        <f>B11+(6/0.017)*(B12*B50-B27*B51)</f>
        <v>4.681988696199308</v>
      </c>
      <c r="C66">
        <f>C11+(6/0.017)*(C12*C50-C27*C51)</f>
        <v>2.314754521681808</v>
      </c>
      <c r="D66">
        <f>D11+(6/0.017)*(D12*D50-D27*D51)</f>
        <v>2.7159480664147173</v>
      </c>
      <c r="E66">
        <f>E11+(6/0.017)*(E12*E50-E27*E51)</f>
        <v>2.467587293358875</v>
      </c>
      <c r="F66">
        <f>F11+(6/0.017)*(F12*F50-F27*F51)</f>
        <v>15.410716393808386</v>
      </c>
    </row>
    <row r="67" spans="1:6" ht="12.75">
      <c r="A67" t="s">
        <v>71</v>
      </c>
      <c r="B67">
        <f>B12+(7/0.017)*(B13*B50-B28*B51)</f>
        <v>0.093366515600127</v>
      </c>
      <c r="C67">
        <f>C12+(7/0.017)*(C13*C50-C28*C51)</f>
        <v>-0.1838493174616963</v>
      </c>
      <c r="D67">
        <f>D12+(7/0.017)*(D13*D50-D28*D51)</f>
        <v>0.10234075296802585</v>
      </c>
      <c r="E67">
        <f>E12+(7/0.017)*(E13*E50-E28*E51)</f>
        <v>-0.008618256002429596</v>
      </c>
      <c r="F67">
        <f>F12+(7/0.017)*(F13*F50-F28*F51)</f>
        <v>0.18611159381770087</v>
      </c>
    </row>
    <row r="68" spans="1:6" ht="12.75">
      <c r="A68" t="s">
        <v>72</v>
      </c>
      <c r="B68">
        <f>B13+(8/0.017)*(B14*B50-B29*B51)</f>
        <v>0.05813636204120681</v>
      </c>
      <c r="C68">
        <f>C13+(8/0.017)*(C14*C50-C29*C51)</f>
        <v>0.0714905048944625</v>
      </c>
      <c r="D68">
        <f>D13+(8/0.017)*(D14*D50-D29*D51)</f>
        <v>-0.09390941437164825</v>
      </c>
      <c r="E68">
        <f>E13+(8/0.017)*(E14*E50-E29*E51)</f>
        <v>0.03978758745571947</v>
      </c>
      <c r="F68">
        <f>F13+(8/0.017)*(F14*F50-F29*F51)</f>
        <v>-0.14204869982023638</v>
      </c>
    </row>
    <row r="69" spans="1:6" ht="12.75">
      <c r="A69" t="s">
        <v>73</v>
      </c>
      <c r="B69">
        <f>B14+(9/0.017)*(B15*B50-B30*B51)</f>
        <v>-0.09435011996770709</v>
      </c>
      <c r="C69">
        <f>C14+(9/0.017)*(C15*C50-C30*C51)</f>
        <v>-0.18268926372057467</v>
      </c>
      <c r="D69">
        <f>D14+(9/0.017)*(D15*D50-D30*D51)</f>
        <v>-0.06551647673440814</v>
      </c>
      <c r="E69">
        <f>E14+(9/0.017)*(E15*E50-E30*E51)</f>
        <v>0.05152492424961932</v>
      </c>
      <c r="F69">
        <f>F14+(9/0.017)*(F15*F50-F30*F51)</f>
        <v>0.1025500033191886</v>
      </c>
    </row>
    <row r="70" spans="1:6" ht="12.75">
      <c r="A70" t="s">
        <v>74</v>
      </c>
      <c r="B70">
        <f>B15+(10/0.017)*(B16*B50-B31*B51)</f>
        <v>-0.32621008169824633</v>
      </c>
      <c r="C70">
        <f>C15+(10/0.017)*(C16*C50-C31*C51)</f>
        <v>-0.1582343966674753</v>
      </c>
      <c r="D70">
        <f>D15+(10/0.017)*(D16*D50-D31*D51)</f>
        <v>-0.10480328322644658</v>
      </c>
      <c r="E70">
        <f>E15+(10/0.017)*(E16*E50-E31*E51)</f>
        <v>-0.1326041125668068</v>
      </c>
      <c r="F70">
        <f>F15+(10/0.017)*(F16*F50-F31*F51)</f>
        <v>-0.3077851804209541</v>
      </c>
    </row>
    <row r="71" spans="1:6" ht="12.75">
      <c r="A71" t="s">
        <v>75</v>
      </c>
      <c r="B71">
        <f>B16+(11/0.017)*(B17*B50-B32*B51)</f>
        <v>-0.033425919839027624</v>
      </c>
      <c r="C71">
        <f>C16+(11/0.017)*(C17*C50-C32*C51)</f>
        <v>0.031016426302013785</v>
      </c>
      <c r="D71">
        <f>D16+(11/0.017)*(D17*D50-D32*D51)</f>
        <v>0.0007490672641046704</v>
      </c>
      <c r="E71">
        <f>E16+(11/0.017)*(E17*E50-E32*E51)</f>
        <v>-0.03751477872470889</v>
      </c>
      <c r="F71">
        <f>F16+(11/0.017)*(F17*F50-F32*F51)</f>
        <v>0.0056509211836051525</v>
      </c>
    </row>
    <row r="72" spans="1:6" ht="12.75">
      <c r="A72" t="s">
        <v>76</v>
      </c>
      <c r="B72">
        <f>B17+(12/0.017)*(B18*B50-B33*B51)</f>
        <v>-0.026619055509556316</v>
      </c>
      <c r="C72">
        <f>C17+(12/0.017)*(C18*C50-C33*C51)</f>
        <v>-0.03610367499987136</v>
      </c>
      <c r="D72">
        <f>D17+(12/0.017)*(D18*D50-D33*D51)</f>
        <v>-0.0061538584663458126</v>
      </c>
      <c r="E72">
        <f>E17+(12/0.017)*(E18*E50-E33*E51)</f>
        <v>-0.04006552502247066</v>
      </c>
      <c r="F72">
        <f>F17+(12/0.017)*(F18*F50-F33*F51)</f>
        <v>-0.023295533866434084</v>
      </c>
    </row>
    <row r="73" spans="1:6" ht="12.75">
      <c r="A73" t="s">
        <v>77</v>
      </c>
      <c r="B73">
        <f>B18+(13/0.017)*(B19*B50-B34*B51)</f>
        <v>0.03336524642119928</v>
      </c>
      <c r="C73">
        <f>C18+(13/0.017)*(C19*C50-C34*C51)</f>
        <v>0.016551940533870053</v>
      </c>
      <c r="D73">
        <f>D18+(13/0.017)*(D19*D50-D34*D51)</f>
        <v>0.02866328818262119</v>
      </c>
      <c r="E73">
        <f>E18+(13/0.017)*(E19*E50-E34*E51)</f>
        <v>0.03196741707445483</v>
      </c>
      <c r="F73">
        <f>F18+(13/0.017)*(F19*F50-F34*F51)</f>
        <v>-0.016895745402162432</v>
      </c>
    </row>
    <row r="74" spans="1:6" ht="12.75">
      <c r="A74" t="s">
        <v>78</v>
      </c>
      <c r="B74">
        <f>B19+(14/0.017)*(B20*B50-B35*B51)</f>
        <v>-0.21777004740785655</v>
      </c>
      <c r="C74">
        <f>C19+(14/0.017)*(C20*C50-C35*C51)</f>
        <v>-0.18256831876392426</v>
      </c>
      <c r="D74">
        <f>D19+(14/0.017)*(D20*D50-D35*D51)</f>
        <v>-0.19771374118329604</v>
      </c>
      <c r="E74">
        <f>E19+(14/0.017)*(E20*E50-E35*E51)</f>
        <v>-0.20308920036819256</v>
      </c>
      <c r="F74">
        <f>F19+(14/0.017)*(F20*F50-F35*F51)</f>
        <v>-0.15580602834529492</v>
      </c>
    </row>
    <row r="75" spans="1:6" ht="12.75">
      <c r="A75" t="s">
        <v>79</v>
      </c>
      <c r="B75" s="49">
        <f>B20</f>
        <v>-0.002985085</v>
      </c>
      <c r="C75" s="49">
        <f>C20</f>
        <v>0.00488506</v>
      </c>
      <c r="D75" s="49">
        <f>D20</f>
        <v>0.001353922</v>
      </c>
      <c r="E75" s="49">
        <f>E20</f>
        <v>-0.001000581</v>
      </c>
      <c r="F75" s="49">
        <f>F20</f>
        <v>-0.00408279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-24.95566398497051</v>
      </c>
      <c r="C82">
        <f>C22+(2/0.017)*(C8*C51+C23*C50)</f>
        <v>-10.831680577268866</v>
      </c>
      <c r="D82">
        <f>D22+(2/0.017)*(D8*D51+D23*D50)</f>
        <v>-35.516834969303694</v>
      </c>
      <c r="E82">
        <f>E22+(2/0.017)*(E8*E51+E23*E50)</f>
        <v>21.23688428864013</v>
      </c>
      <c r="F82">
        <f>F22+(2/0.017)*(F8*F51+F23*F50)</f>
        <v>72.90325101706213</v>
      </c>
    </row>
    <row r="83" spans="1:6" ht="12.75">
      <c r="A83" t="s">
        <v>82</v>
      </c>
      <c r="B83">
        <f>B23+(3/0.017)*(B9*B51+B24*B50)</f>
        <v>-1.0514433558507545</v>
      </c>
      <c r="C83">
        <f>C23+(3/0.017)*(C9*C51+C24*C50)</f>
        <v>1.7619064648596323</v>
      </c>
      <c r="D83">
        <f>D23+(3/0.017)*(D9*D51+D24*D50)</f>
        <v>-1.5414212254811648</v>
      </c>
      <c r="E83">
        <f>E23+(3/0.017)*(E9*E51+E24*E50)</f>
        <v>-1.1235330466896858</v>
      </c>
      <c r="F83">
        <f>F23+(3/0.017)*(F9*F51+F24*F50)</f>
        <v>6.3563781698028645</v>
      </c>
    </row>
    <row r="84" spans="1:6" ht="12.75">
      <c r="A84" t="s">
        <v>83</v>
      </c>
      <c r="B84">
        <f>B24+(4/0.017)*(B10*B51+B25*B50)</f>
        <v>0.1928014053915659</v>
      </c>
      <c r="C84">
        <f>C24+(4/0.017)*(C10*C51+C25*C50)</f>
        <v>-0.2139242979228221</v>
      </c>
      <c r="D84">
        <f>D24+(4/0.017)*(D10*D51+D25*D50)</f>
        <v>-0.9393007588842909</v>
      </c>
      <c r="E84">
        <f>E24+(4/0.017)*(E10*E51+E25*E50)</f>
        <v>1.386908956622281</v>
      </c>
      <c r="F84">
        <f>F24+(4/0.017)*(F10*F51+F25*F50)</f>
        <v>-0.002146261409061718</v>
      </c>
    </row>
    <row r="85" spans="1:6" ht="12.75">
      <c r="A85" t="s">
        <v>84</v>
      </c>
      <c r="B85">
        <f>B25+(5/0.017)*(B11*B51+B26*B50)</f>
        <v>0.4746963611461975</v>
      </c>
      <c r="C85">
        <f>C25+(5/0.017)*(C11*C51+C26*C50)</f>
        <v>1.4202691787346056</v>
      </c>
      <c r="D85">
        <f>D25+(5/0.017)*(D11*D51+D26*D50)</f>
        <v>-0.5261181535754003</v>
      </c>
      <c r="E85">
        <f>E25+(5/0.017)*(E11*E51+E26*E50)</f>
        <v>-0.11512965401564126</v>
      </c>
      <c r="F85">
        <f>F25+(5/0.017)*(F11*F51+F26*F50)</f>
        <v>-1.549363678007877</v>
      </c>
    </row>
    <row r="86" spans="1:6" ht="12.75">
      <c r="A86" t="s">
        <v>85</v>
      </c>
      <c r="B86">
        <f>B26+(6/0.017)*(B12*B51+B27*B50)</f>
        <v>1.4911361151419635</v>
      </c>
      <c r="C86">
        <f>C26+(6/0.017)*(C12*C51+C27*C50)</f>
        <v>0.7231281153622784</v>
      </c>
      <c r="D86">
        <f>D26+(6/0.017)*(D12*D51+D27*D50)</f>
        <v>-0.11393669874316899</v>
      </c>
      <c r="E86">
        <f>E26+(6/0.017)*(E12*E51+E27*E50)</f>
        <v>0.4935524306683162</v>
      </c>
      <c r="F86">
        <f>F26+(6/0.017)*(F12*F51+F27*F50)</f>
        <v>2.0766231270027844</v>
      </c>
    </row>
    <row r="87" spans="1:6" ht="12.75">
      <c r="A87" t="s">
        <v>86</v>
      </c>
      <c r="B87">
        <f>B27+(7/0.017)*(B13*B51+B28*B50)</f>
        <v>0.1473482687846032</v>
      </c>
      <c r="C87">
        <f>C27+(7/0.017)*(C13*C51+C28*C50)</f>
        <v>0.2929054549906243</v>
      </c>
      <c r="D87">
        <f>D27+(7/0.017)*(D13*D51+D28*D50)</f>
        <v>0.31792379641564494</v>
      </c>
      <c r="E87">
        <f>E27+(7/0.017)*(E13*E51+E28*E50)</f>
        <v>0.29510537992754327</v>
      </c>
      <c r="F87">
        <f>F27+(7/0.017)*(F13*F51+F28*F50)</f>
        <v>0.20238696054866187</v>
      </c>
    </row>
    <row r="88" spans="1:6" ht="12.75">
      <c r="A88" t="s">
        <v>87</v>
      </c>
      <c r="B88">
        <f>B28+(8/0.017)*(B14*B51+B29*B50)</f>
        <v>-0.11565489372366375</v>
      </c>
      <c r="C88">
        <f>C28+(8/0.017)*(C14*C51+C29*C50)</f>
        <v>0.3111366505504026</v>
      </c>
      <c r="D88">
        <f>D28+(8/0.017)*(D14*D51+D29*D50)</f>
        <v>0.3689706282632681</v>
      </c>
      <c r="E88">
        <f>E28+(8/0.017)*(E14*E51+E29*E50)</f>
        <v>0.5590400173972838</v>
      </c>
      <c r="F88">
        <f>F28+(8/0.017)*(F14*F51+F29*F50)</f>
        <v>0.1843648705181562</v>
      </c>
    </row>
    <row r="89" spans="1:6" ht="12.75">
      <c r="A89" t="s">
        <v>88</v>
      </c>
      <c r="B89">
        <f>B29+(9/0.017)*(B15*B51+B30*B50)</f>
        <v>0.14117081719265887</v>
      </c>
      <c r="C89">
        <f>C29+(9/0.017)*(C15*C51+C30*C50)</f>
        <v>0.2492473025165191</v>
      </c>
      <c r="D89">
        <f>D29+(9/0.017)*(D15*D51+D30*D50)</f>
        <v>0.06600906672034995</v>
      </c>
      <c r="E89">
        <f>E29+(9/0.017)*(E15*E51+E30*E50)</f>
        <v>0.03796348032599596</v>
      </c>
      <c r="F89">
        <f>F29+(9/0.017)*(F15*F51+F30*F50)</f>
        <v>-0.03802601476471528</v>
      </c>
    </row>
    <row r="90" spans="1:6" ht="12.75">
      <c r="A90" t="s">
        <v>89</v>
      </c>
      <c r="B90">
        <f>B30+(10/0.017)*(B16*B51+B31*B50)</f>
        <v>0.1518825188311641</v>
      </c>
      <c r="C90">
        <f>C30+(10/0.017)*(C16*C51+C31*C50)</f>
        <v>-0.05619050327948541</v>
      </c>
      <c r="D90">
        <f>D30+(10/0.017)*(D16*D51+D31*D50)</f>
        <v>-0.08765547244938658</v>
      </c>
      <c r="E90">
        <f>E30+(10/0.017)*(E16*E51+E31*E50)</f>
        <v>0.018995394343637104</v>
      </c>
      <c r="F90">
        <f>F30+(10/0.017)*(F16*F51+F31*F50)</f>
        <v>0.2821110539043176</v>
      </c>
    </row>
    <row r="91" spans="1:6" ht="12.75">
      <c r="A91" t="s">
        <v>90</v>
      </c>
      <c r="B91">
        <f>B31+(11/0.017)*(B17*B51+B32*B50)</f>
        <v>-0.004423780148786936</v>
      </c>
      <c r="C91">
        <f>C31+(11/0.017)*(C17*C51+C32*C50)</f>
        <v>0.035342498241539316</v>
      </c>
      <c r="D91">
        <f>D31+(11/0.017)*(D17*D51+D32*D50)</f>
        <v>0.041032133463070566</v>
      </c>
      <c r="E91">
        <f>E31+(11/0.017)*(E17*E51+E32*E50)</f>
        <v>0.021012257256371646</v>
      </c>
      <c r="F91">
        <f>F31+(11/0.017)*(F17*F51+F32*F50)</f>
        <v>0.0077395739993645915</v>
      </c>
    </row>
    <row r="92" spans="1:6" ht="12.75">
      <c r="A92" t="s">
        <v>91</v>
      </c>
      <c r="B92">
        <f>B32+(12/0.017)*(B18*B51+B33*B50)</f>
        <v>0.014991740839469607</v>
      </c>
      <c r="C92">
        <f>C32+(12/0.017)*(C18*C51+C33*C50)</f>
        <v>0.04461044326544521</v>
      </c>
      <c r="D92">
        <f>D32+(12/0.017)*(D18*D51+D33*D50)</f>
        <v>0.09907249128714146</v>
      </c>
      <c r="E92">
        <f>E32+(12/0.017)*(E18*E51+E33*E50)</f>
        <v>0.07684137354534061</v>
      </c>
      <c r="F92">
        <f>F32+(12/0.017)*(F18*F51+F33*F50)</f>
        <v>0.022115726281187475</v>
      </c>
    </row>
    <row r="93" spans="1:6" ht="12.75">
      <c r="A93" t="s">
        <v>92</v>
      </c>
      <c r="B93">
        <f>B33+(13/0.017)*(B19*B51+B34*B50)</f>
        <v>0.12002880235366967</v>
      </c>
      <c r="C93">
        <f>C33+(13/0.017)*(C19*C51+C34*C50)</f>
        <v>0.09334007450608492</v>
      </c>
      <c r="D93">
        <f>D33+(13/0.017)*(D19*D51+D34*D50)</f>
        <v>0.12017344710799292</v>
      </c>
      <c r="E93">
        <f>E33+(13/0.017)*(E19*E51+E34*E50)</f>
        <v>0.11523474748854928</v>
      </c>
      <c r="F93">
        <f>F33+(13/0.017)*(F19*F51+F34*F50)</f>
        <v>0.06987422231247013</v>
      </c>
    </row>
    <row r="94" spans="1:6" ht="12.75">
      <c r="A94" t="s">
        <v>93</v>
      </c>
      <c r="B94">
        <f>B34+(14/0.017)*(B20*B51+B35*B50)</f>
        <v>0.0027956108965428096</v>
      </c>
      <c r="C94">
        <f>C34+(14/0.017)*(C20*C51+C35*C50)</f>
        <v>-0.01250494553993189</v>
      </c>
      <c r="D94">
        <f>D34+(14/0.017)*(D20*D51+D35*D50)</f>
        <v>-0.009644046963161127</v>
      </c>
      <c r="E94">
        <f>E34+(14/0.017)*(E20*E51+E35*E50)</f>
        <v>-0.006970106603684886</v>
      </c>
      <c r="F94">
        <f>F34+(14/0.017)*(F20*F51+F35*F50)</f>
        <v>-0.03029591118791945</v>
      </c>
    </row>
    <row r="95" spans="1:6" ht="12.75">
      <c r="A95" t="s">
        <v>94</v>
      </c>
      <c r="B95" s="49">
        <f>B35</f>
        <v>-0.003162118</v>
      </c>
      <c r="C95" s="49">
        <f>C35</f>
        <v>0.00324569</v>
      </c>
      <c r="D95" s="49">
        <f>D35</f>
        <v>-0.002292002</v>
      </c>
      <c r="E95" s="49">
        <f>E35</f>
        <v>-0.007184608</v>
      </c>
      <c r="F95" s="49">
        <f>F35</f>
        <v>-0.0005625114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3.9371598254348585</v>
      </c>
      <c r="C103">
        <f>C63*10000/C62</f>
        <v>0.8555417426725421</v>
      </c>
      <c r="D103">
        <f>D63*10000/D62</f>
        <v>1.2937344405405806</v>
      </c>
      <c r="E103">
        <f>E63*10000/E62</f>
        <v>0.9899276766397683</v>
      </c>
      <c r="F103">
        <f>F63*10000/F62</f>
        <v>-4.885576887515949</v>
      </c>
      <c r="G103">
        <f>AVERAGE(C103:E103)</f>
        <v>1.0464012866176304</v>
      </c>
      <c r="H103">
        <f>STDEV(C103:E103)</f>
        <v>0.22448866693926003</v>
      </c>
      <c r="I103">
        <f>(B103*B4+C103*C4+D103*D4+E103*E4+F103*F4)/SUM(B4:F4)</f>
        <v>0.6730806047524925</v>
      </c>
      <c r="K103">
        <f>(LN(H103)+LN(H123))/2-LN(K114*K115^3)</f>
        <v>-4.331977797282902</v>
      </c>
    </row>
    <row r="104" spans="1:11" ht="12.75">
      <c r="A104" t="s">
        <v>68</v>
      </c>
      <c r="B104">
        <f>B64*10000/B62</f>
        <v>0.4953753431685186</v>
      </c>
      <c r="C104">
        <f>C64*10000/C62</f>
        <v>0.11308206445079798</v>
      </c>
      <c r="D104">
        <f>D64*10000/D62</f>
        <v>-0.49189634219900497</v>
      </c>
      <c r="E104">
        <f>E64*10000/E62</f>
        <v>0.5399956517434091</v>
      </c>
      <c r="F104">
        <f>F64*10000/F62</f>
        <v>-1.2951673547851912</v>
      </c>
      <c r="G104">
        <f>AVERAGE(C104:E104)</f>
        <v>0.053727124665067384</v>
      </c>
      <c r="H104">
        <f>STDEV(C104:E104)</f>
        <v>0.5185002685132752</v>
      </c>
      <c r="I104">
        <f>(B104*B4+C104*C4+D104*D4+E104*E4+F104*F4)/SUM(B4:F4)</f>
        <v>-0.06234268510768927</v>
      </c>
      <c r="K104">
        <f>(LN(H104)+LN(H124))/2-LN(K114*K115^4)</f>
        <v>-3.528566291952252</v>
      </c>
    </row>
    <row r="105" spans="1:11" ht="12.75">
      <c r="A105" t="s">
        <v>69</v>
      </c>
      <c r="B105">
        <f>B65*10000/B62</f>
        <v>-1.0354933780001876</v>
      </c>
      <c r="C105">
        <f>C65*10000/C62</f>
        <v>-0.5351982047649426</v>
      </c>
      <c r="D105">
        <f>D65*10000/D62</f>
        <v>-0.867178080723111</v>
      </c>
      <c r="E105">
        <f>E65*10000/E62</f>
        <v>-0.06696637289412255</v>
      </c>
      <c r="F105">
        <f>F65*10000/F62</f>
        <v>-0.3620371696535545</v>
      </c>
      <c r="G105">
        <f>AVERAGE(C105:E105)</f>
        <v>-0.489780886127392</v>
      </c>
      <c r="H105">
        <f>STDEV(C105:E105)</f>
        <v>0.4020345059330297</v>
      </c>
      <c r="I105">
        <f>(B105*B4+C105*C4+D105*D4+E105*E4+F105*F4)/SUM(B4:F4)</f>
        <v>-0.5517080518190658</v>
      </c>
      <c r="K105">
        <f>(LN(H105)+LN(H125))/2-LN(K114*K115^5)</f>
        <v>-3.138749396005931</v>
      </c>
    </row>
    <row r="106" spans="1:11" ht="12.75">
      <c r="A106" t="s">
        <v>70</v>
      </c>
      <c r="B106">
        <f>B66*10000/B62</f>
        <v>4.681943803076112</v>
      </c>
      <c r="C106">
        <f>C66*10000/C62</f>
        <v>2.314760110073847</v>
      </c>
      <c r="D106">
        <f>D66*10000/D62</f>
        <v>2.71593672801338</v>
      </c>
      <c r="E106">
        <f>E66*10000/E62</f>
        <v>2.467588218266373</v>
      </c>
      <c r="F106">
        <f>F66*10000/F62</f>
        <v>15.410708373868532</v>
      </c>
      <c r="G106">
        <f>AVERAGE(C106:E106)</f>
        <v>2.499428352117867</v>
      </c>
      <c r="H106">
        <f>STDEV(C106:E106)</f>
        <v>0.20247472752941326</v>
      </c>
      <c r="I106">
        <f>(B106*B4+C106*C4+D106*D4+E106*E4+F106*F4)/SUM(B4:F4)</f>
        <v>4.538675989951101</v>
      </c>
      <c r="K106">
        <f>(LN(H106)+LN(H126))/2-LN(K114*K115^6)</f>
        <v>-3.322248345024274</v>
      </c>
    </row>
    <row r="107" spans="1:11" ht="12.75">
      <c r="A107" t="s">
        <v>71</v>
      </c>
      <c r="B107">
        <f>B67*10000/B62</f>
        <v>0.09336562035779321</v>
      </c>
      <c r="C107">
        <f>C67*10000/C62</f>
        <v>-0.1838497613195881</v>
      </c>
      <c r="D107">
        <f>D67*10000/D62</f>
        <v>0.1023403257210749</v>
      </c>
      <c r="E107">
        <f>E67*10000/E62</f>
        <v>-0.008618259232746762</v>
      </c>
      <c r="F107">
        <f>F67*10000/F62</f>
        <v>0.18611149696277535</v>
      </c>
      <c r="G107">
        <f>AVERAGE(C107:E107)</f>
        <v>-0.03004256494375332</v>
      </c>
      <c r="H107">
        <f>STDEV(C107:E107)</f>
        <v>0.1442929039713477</v>
      </c>
      <c r="I107">
        <f>(B107*B4+C107*C4+D107*D4+E107*E4+F107*F4)/SUM(B4:F4)</f>
        <v>0.016655061056248983</v>
      </c>
      <c r="K107">
        <f>(LN(H107)+LN(H127))/2-LN(K114*K115^7)</f>
        <v>-4.62091693252089</v>
      </c>
    </row>
    <row r="108" spans="1:9" ht="12.75">
      <c r="A108" t="s">
        <v>72</v>
      </c>
      <c r="B108">
        <f>B68*10000/B62</f>
        <v>0.058135804602256695</v>
      </c>
      <c r="C108">
        <f>C68*10000/C62</f>
        <v>0.0714906774902884</v>
      </c>
      <c r="D108">
        <f>D68*10000/D62</f>
        <v>-0.09390902232341924</v>
      </c>
      <c r="E108">
        <f>E68*10000/E62</f>
        <v>0.03978760236900666</v>
      </c>
      <c r="F108">
        <f>F68*10000/F62</f>
        <v>-0.14204862589622144</v>
      </c>
      <c r="G108">
        <f>AVERAGE(C108:E108)</f>
        <v>0.005789752511958603</v>
      </c>
      <c r="H108">
        <f>STDEV(C108:E108)</f>
        <v>0.08778471120185415</v>
      </c>
      <c r="I108">
        <f>(B108*B4+C108*C4+D108*D4+E108*E4+F108*F4)/SUM(B4:F4)</f>
        <v>-0.0063545118841549335</v>
      </c>
    </row>
    <row r="109" spans="1:9" ht="12.75">
      <c r="A109" t="s">
        <v>73</v>
      </c>
      <c r="B109">
        <f>B69*10000/B62</f>
        <v>-0.09434921529410915</v>
      </c>
      <c r="C109">
        <f>C69*10000/C62</f>
        <v>-0.18268970477780877</v>
      </c>
      <c r="D109">
        <f>D69*10000/D62</f>
        <v>-0.06551620321956571</v>
      </c>
      <c r="E109">
        <f>E69*10000/E62</f>
        <v>0.05152494356232567</v>
      </c>
      <c r="F109">
        <f>F69*10000/F62</f>
        <v>0.10254994995081575</v>
      </c>
      <c r="G109">
        <f>AVERAGE(C109:E109)</f>
        <v>-0.0655603214783496</v>
      </c>
      <c r="H109">
        <f>STDEV(C109:E109)</f>
        <v>0.11710733040287777</v>
      </c>
      <c r="I109">
        <f>(B109*B4+C109*C4+D109*D4+E109*E4+F109*F4)/SUM(B4:F4)</f>
        <v>-0.04729697929373248</v>
      </c>
    </row>
    <row r="110" spans="1:11" ht="12.75">
      <c r="A110" t="s">
        <v>74</v>
      </c>
      <c r="B110">
        <f>B70*10000/B62</f>
        <v>-0.32620695384161624</v>
      </c>
      <c r="C110">
        <f>C70*10000/C62</f>
        <v>-0.15823477868458954</v>
      </c>
      <c r="D110">
        <f>D70*10000/D62</f>
        <v>-0.10480284569905002</v>
      </c>
      <c r="E110">
        <f>E70*10000/E62</f>
        <v>-0.13260416226982574</v>
      </c>
      <c r="F110">
        <f>F70*10000/F62</f>
        <v>-0.30778502024549104</v>
      </c>
      <c r="G110">
        <f>AVERAGE(C110:E110)</f>
        <v>-0.13188059555115508</v>
      </c>
      <c r="H110">
        <f>STDEV(C110:E110)</f>
        <v>0.026723314301187937</v>
      </c>
      <c r="I110">
        <f>(B110*B4+C110*C4+D110*D4+E110*E4+F110*F4)/SUM(B4:F4)</f>
        <v>-0.1834940347393707</v>
      </c>
      <c r="K110">
        <f>EXP(AVERAGE(K103:K107))</f>
        <v>0.022629707323111384</v>
      </c>
    </row>
    <row r="111" spans="1:9" ht="12.75">
      <c r="A111" t="s">
        <v>75</v>
      </c>
      <c r="B111">
        <f>B71*10000/B62</f>
        <v>-0.033425599335490636</v>
      </c>
      <c r="C111">
        <f>C71*10000/C62</f>
        <v>0.031016501183366515</v>
      </c>
      <c r="D111">
        <f>D71*10000/D62</f>
        <v>0.0007490641369368964</v>
      </c>
      <c r="E111">
        <f>E71*10000/E62</f>
        <v>-0.037514792786095985</v>
      </c>
      <c r="F111">
        <f>F71*10000/F62</f>
        <v>0.005650918242791315</v>
      </c>
      <c r="G111">
        <f>AVERAGE(C111:E111)</f>
        <v>-0.0019164091552641913</v>
      </c>
      <c r="H111">
        <f>STDEV(C111:E111)</f>
        <v>0.03434331265597132</v>
      </c>
      <c r="I111">
        <f>(B111*B4+C111*C4+D111*D4+E111*E4+F111*F4)/SUM(B4:F4)</f>
        <v>-0.005465788058757946</v>
      </c>
    </row>
    <row r="112" spans="1:9" ht="12.75">
      <c r="A112" t="s">
        <v>76</v>
      </c>
      <c r="B112">
        <f>B72*10000/B62</f>
        <v>-0.026618800273455617</v>
      </c>
      <c r="C112">
        <f>C72*10000/C62</f>
        <v>-0.036103762163105325</v>
      </c>
      <c r="D112">
        <f>D72*10000/D62</f>
        <v>-0.006153832775531645</v>
      </c>
      <c r="E112">
        <f>E72*10000/E62</f>
        <v>-0.040065540039935135</v>
      </c>
      <c r="F112">
        <f>F72*10000/F62</f>
        <v>-0.02329552174313133</v>
      </c>
      <c r="G112">
        <f>AVERAGE(C112:E112)</f>
        <v>-0.027441044992857367</v>
      </c>
      <c r="H112">
        <f>STDEV(C112:E112)</f>
        <v>0.018541385438403217</v>
      </c>
      <c r="I112">
        <f>(B112*B4+C112*C4+D112*D4+E112*E4+F112*F4)/SUM(B4:F4)</f>
        <v>-0.0267706139566838</v>
      </c>
    </row>
    <row r="113" spans="1:9" ht="12.75">
      <c r="A113" t="s">
        <v>77</v>
      </c>
      <c r="B113">
        <f>B73*10000/B62</f>
        <v>0.03336492649942773</v>
      </c>
      <c r="C113">
        <f>C73*10000/C62</f>
        <v>0.01655198049436342</v>
      </c>
      <c r="D113">
        <f>D73*10000/D62</f>
        <v>0.028663168520588964</v>
      </c>
      <c r="E113">
        <f>E73*10000/E62</f>
        <v>0.03196742905656538</v>
      </c>
      <c r="F113">
        <f>F73*10000/F62</f>
        <v>-0.01689573660939392</v>
      </c>
      <c r="G113">
        <f>AVERAGE(C113:E113)</f>
        <v>0.025727526023839254</v>
      </c>
      <c r="H113">
        <f>STDEV(C113:E113)</f>
        <v>0.00811618822138915</v>
      </c>
      <c r="I113">
        <f>(B113*B4+C113*C4+D113*D4+E113*E4+F113*F4)/SUM(B4:F4)</f>
        <v>0.02114324612810574</v>
      </c>
    </row>
    <row r="114" spans="1:11" ht="12.75">
      <c r="A114" t="s">
        <v>78</v>
      </c>
      <c r="B114">
        <f>B74*10000/B62</f>
        <v>-0.21776795932559045</v>
      </c>
      <c r="C114">
        <f>C74*10000/C62</f>
        <v>-0.1825687595291672</v>
      </c>
      <c r="D114">
        <f>D74*10000/D62</f>
        <v>-0.19771291577806274</v>
      </c>
      <c r="E114">
        <f>E74*10000/E62</f>
        <v>-0.20308927649061576</v>
      </c>
      <c r="F114">
        <f>F74*10000/F62</f>
        <v>-0.15580594726178496</v>
      </c>
      <c r="G114">
        <f>AVERAGE(C114:E114)</f>
        <v>-0.19445698393261523</v>
      </c>
      <c r="H114">
        <f>STDEV(C114:E114)</f>
        <v>0.010640663664824886</v>
      </c>
      <c r="I114">
        <f>(B114*B4+C114*C4+D114*D4+E114*E4+F114*F4)/SUM(B4:F4)</f>
        <v>-0.1926716539341352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-0.0029850563775924398</v>
      </c>
      <c r="C115">
        <f>C75*10000/C62</f>
        <v>0.0048850717937475256</v>
      </c>
      <c r="D115">
        <f>D75*10000/D62</f>
        <v>0.0013539163477155527</v>
      </c>
      <c r="E115">
        <f>E75*10000/E62</f>
        <v>-0.0010005813750403772</v>
      </c>
      <c r="F115">
        <f>F75*10000/F62</f>
        <v>-0.0040827878752622915</v>
      </c>
      <c r="G115">
        <f>AVERAGE(C115:E115)</f>
        <v>0.001746135588807567</v>
      </c>
      <c r="H115">
        <f>STDEV(C115:E115)</f>
        <v>0.002962364807991728</v>
      </c>
      <c r="I115">
        <f>(B115*B4+C115*C4+D115*D4+E115*E4+F115*F4)/SUM(B4:F4)</f>
        <v>0.00028344821522998005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-24.955424698254884</v>
      </c>
      <c r="C122">
        <f>C82*10000/C62</f>
        <v>-10.831706727634677</v>
      </c>
      <c r="D122">
        <f>D82*10000/D62</f>
        <v>-35.51668669543422</v>
      </c>
      <c r="E122">
        <f>E82*10000/E62</f>
        <v>21.23689224870443</v>
      </c>
      <c r="F122">
        <f>F82*10000/F62</f>
        <v>72.90321307724977</v>
      </c>
      <c r="G122">
        <f>AVERAGE(C122:E122)</f>
        <v>-8.37050039145482</v>
      </c>
      <c r="H122">
        <f>STDEV(C122:E122)</f>
        <v>28.45672738060516</v>
      </c>
      <c r="I122">
        <f>(B122*B4+C122*C4+D122*D4+E122*E4+F122*F4)/SUM(B4:F4)</f>
        <v>0.07816284681689514</v>
      </c>
    </row>
    <row r="123" spans="1:9" ht="12.75">
      <c r="A123" t="s">
        <v>82</v>
      </c>
      <c r="B123">
        <f>B83*10000/B62</f>
        <v>-1.0514332741143022</v>
      </c>
      <c r="C123">
        <f>C83*10000/C62</f>
        <v>1.7619107185392209</v>
      </c>
      <c r="D123">
        <f>D83*10000/D62</f>
        <v>-1.541414790434523</v>
      </c>
      <c r="E123">
        <f>E83*10000/E62</f>
        <v>-1.1235334678152695</v>
      </c>
      <c r="F123">
        <f>F83*10000/F62</f>
        <v>6.3563748618599165</v>
      </c>
      <c r="G123">
        <f>AVERAGE(C123:E123)</f>
        <v>-0.30101251323685724</v>
      </c>
      <c r="H123">
        <f>STDEV(C123:E123)</f>
        <v>1.7987204883192938</v>
      </c>
      <c r="I123">
        <f>(B123*B4+C123*C4+D123*D4+E123*E4+F123*F4)/SUM(B4:F4)</f>
        <v>0.47915725110057883</v>
      </c>
    </row>
    <row r="124" spans="1:9" ht="12.75">
      <c r="A124" t="s">
        <v>83</v>
      </c>
      <c r="B124">
        <f>B84*10000/B62</f>
        <v>0.1927995567204549</v>
      </c>
      <c r="C124">
        <f>C84*10000/C62</f>
        <v>-0.21392481438918265</v>
      </c>
      <c r="D124">
        <f>D84*10000/D62</f>
        <v>-0.9392968375394345</v>
      </c>
      <c r="E124">
        <f>E84*10000/E62</f>
        <v>1.3869094764671095</v>
      </c>
      <c r="F124">
        <f>F84*10000/F62</f>
        <v>-0.0021462602921190027</v>
      </c>
      <c r="G124">
        <f>AVERAGE(C124:E124)</f>
        <v>0.07789594151283079</v>
      </c>
      <c r="H124">
        <f>STDEV(C124:E124)</f>
        <v>1.1902430293903825</v>
      </c>
      <c r="I124">
        <f>(B124*B4+C124*C4+D124*D4+E124*E4+F124*F4)/SUM(B4:F4)</f>
        <v>0.08389267101001875</v>
      </c>
    </row>
    <row r="125" spans="1:9" ht="12.75">
      <c r="A125" t="s">
        <v>84</v>
      </c>
      <c r="B125">
        <f>B85*10000/B62</f>
        <v>0.4746918095328545</v>
      </c>
      <c r="C125">
        <f>C85*10000/C62</f>
        <v>1.420272607616976</v>
      </c>
      <c r="D125">
        <f>D85*10000/D62</f>
        <v>-0.5261159571641914</v>
      </c>
      <c r="E125">
        <f>E85*10000/E62</f>
        <v>-0.11512969716883813</v>
      </c>
      <c r="F125">
        <f>F85*10000/F62</f>
        <v>-1.5493628716986054</v>
      </c>
      <c r="G125">
        <f>AVERAGE(C125:E125)</f>
        <v>0.25967565109464885</v>
      </c>
      <c r="H125">
        <f>STDEV(C125:E125)</f>
        <v>1.0258978497359805</v>
      </c>
      <c r="I125">
        <f>(B125*B4+C125*C4+D125*D4+E125*E4+F125*F4)/SUM(B4:F4)</f>
        <v>0.04946647222395738</v>
      </c>
    </row>
    <row r="126" spans="1:9" ht="12.75">
      <c r="A126" t="s">
        <v>85</v>
      </c>
      <c r="B126">
        <f>B86*10000/B62</f>
        <v>1.4911218174232668</v>
      </c>
      <c r="C126">
        <f>C86*10000/C62</f>
        <v>0.7231298611730609</v>
      </c>
      <c r="D126">
        <f>D86*10000/D62</f>
        <v>-0.11393622308605561</v>
      </c>
      <c r="E126">
        <f>E86*10000/E62</f>
        <v>0.4935526156629242</v>
      </c>
      <c r="F126">
        <f>F86*10000/F62</f>
        <v>2.076622046300749</v>
      </c>
      <c r="G126">
        <f>AVERAGE(C126:E126)</f>
        <v>0.3675820845833098</v>
      </c>
      <c r="H126">
        <f>STDEV(C126:E126)</f>
        <v>0.4325174428616523</v>
      </c>
      <c r="I126">
        <f>(B126*B4+C126*C4+D126*D4+E126*E4+F126*F4)/SUM(B4:F4)</f>
        <v>0.7583959132946196</v>
      </c>
    </row>
    <row r="127" spans="1:9" ht="12.75">
      <c r="A127" t="s">
        <v>86</v>
      </c>
      <c r="B127">
        <f>B87*10000/B62</f>
        <v>0.147346855939675</v>
      </c>
      <c r="C127">
        <f>C87*10000/C62</f>
        <v>0.29290616213710463</v>
      </c>
      <c r="D127">
        <f>D87*10000/D62</f>
        <v>0.31792246916360983</v>
      </c>
      <c r="E127">
        <f>E87*10000/E62</f>
        <v>0.2951054905397106</v>
      </c>
      <c r="F127">
        <f>F87*10000/F62</f>
        <v>0.20238685522382105</v>
      </c>
      <c r="G127">
        <f>AVERAGE(C127:E127)</f>
        <v>0.30197804061347505</v>
      </c>
      <c r="H127">
        <f>STDEV(C127:E127)</f>
        <v>0.013851998509181415</v>
      </c>
      <c r="I127">
        <f>(B127*B4+C127*C4+D127*D4+E127*E4+F127*F4)/SUM(B4:F4)</f>
        <v>0.266298683490028</v>
      </c>
    </row>
    <row r="128" spans="1:9" ht="12.75">
      <c r="A128" t="s">
        <v>87</v>
      </c>
      <c r="B128">
        <f>B88*10000/B62</f>
        <v>-0.11565378476981336</v>
      </c>
      <c r="C128">
        <f>C88*10000/C62</f>
        <v>0.3111374017115148</v>
      </c>
      <c r="D128">
        <f>D88*10000/D62</f>
        <v>0.36896908790352534</v>
      </c>
      <c r="E128">
        <f>E88*10000/E62</f>
        <v>0.5590402269381196</v>
      </c>
      <c r="F128">
        <f>F88*10000/F62</f>
        <v>0.1843647745722485</v>
      </c>
      <c r="G128">
        <f>AVERAGE(C128:E128)</f>
        <v>0.41304890551771994</v>
      </c>
      <c r="H128">
        <f>STDEV(C128:E128)</f>
        <v>0.12969666699460186</v>
      </c>
      <c r="I128">
        <f>(B128*B4+C128*C4+D128*D4+E128*E4+F128*F4)/SUM(B4:F4)</f>
        <v>0.30598511999000005</v>
      </c>
    </row>
    <row r="129" spans="1:9" ht="12.75">
      <c r="A129" t="s">
        <v>88</v>
      </c>
      <c r="B129">
        <f>B89*10000/B62</f>
        <v>0.1411694635800598</v>
      </c>
      <c r="C129">
        <f>C89*10000/C62</f>
        <v>0.2492479042613815</v>
      </c>
      <c r="D129">
        <f>D89*10000/D62</f>
        <v>0.066008791149068</v>
      </c>
      <c r="E129">
        <f>E89*10000/E62</f>
        <v>0.03796349455556656</v>
      </c>
      <c r="F129">
        <f>F89*10000/F62</f>
        <v>-0.038025994975476186</v>
      </c>
      <c r="G129">
        <f>AVERAGE(C129:E129)</f>
        <v>0.11774006332200536</v>
      </c>
      <c r="H129">
        <f>STDEV(C129:E129)</f>
        <v>0.11474915614790616</v>
      </c>
      <c r="I129">
        <f>(B129*B4+C129*C4+D129*D4+E129*E4+F129*F4)/SUM(B4:F4)</f>
        <v>0.10035273910793839</v>
      </c>
    </row>
    <row r="130" spans="1:9" ht="12.75">
      <c r="A130" t="s">
        <v>89</v>
      </c>
      <c r="B130">
        <f>B90*10000/B62</f>
        <v>0.15188106250970082</v>
      </c>
      <c r="C130">
        <f>C90*10000/C62</f>
        <v>-0.05619063893730927</v>
      </c>
      <c r="D130">
        <f>D90*10000/D62</f>
        <v>-0.08765510650979505</v>
      </c>
      <c r="E130">
        <f>E90*10000/E62</f>
        <v>0.018995401463540302</v>
      </c>
      <c r="F130">
        <f>F90*10000/F62</f>
        <v>0.28211090709000824</v>
      </c>
      <c r="G130">
        <f>AVERAGE(C130:E130)</f>
        <v>-0.04161678132785467</v>
      </c>
      <c r="H130">
        <f>STDEV(C130:E130)</f>
        <v>0.05479854657705904</v>
      </c>
      <c r="I130">
        <f>(B130*B4+C130*C4+D130*D4+E130*E4+F130*F4)/SUM(B4:F4)</f>
        <v>0.02960593803629823</v>
      </c>
    </row>
    <row r="131" spans="1:9" ht="12.75">
      <c r="A131" t="s">
        <v>90</v>
      </c>
      <c r="B131">
        <f>B91*10000/B62</f>
        <v>-0.004423737731489481</v>
      </c>
      <c r="C131">
        <f>C91*10000/C62</f>
        <v>0.03534258356710363</v>
      </c>
      <c r="D131">
        <f>D91*10000/D62</f>
        <v>0.041031962164214494</v>
      </c>
      <c r="E131">
        <f>E91*10000/E62</f>
        <v>0.021012265132240655</v>
      </c>
      <c r="F131">
        <f>F91*10000/F62</f>
        <v>0.007739569971588311</v>
      </c>
      <c r="G131">
        <f>AVERAGE(C131:E131)</f>
        <v>0.03246227028785293</v>
      </c>
      <c r="H131">
        <f>STDEV(C131:E131)</f>
        <v>0.010315969210548101</v>
      </c>
      <c r="I131">
        <f>(B131*B4+C131*C4+D131*D4+E131*E4+F131*F4)/SUM(B4:F4)</f>
        <v>0.023822327446701007</v>
      </c>
    </row>
    <row r="132" spans="1:9" ht="12.75">
      <c r="A132" t="s">
        <v>91</v>
      </c>
      <c r="B132">
        <f>B92*10000/B62</f>
        <v>0.014991597091564154</v>
      </c>
      <c r="C132">
        <f>C92*10000/C62</f>
        <v>0.044610550966129515</v>
      </c>
      <c r="D132">
        <f>D92*10000/D62</f>
        <v>0.09907207768436253</v>
      </c>
      <c r="E132">
        <f>E92*10000/E62</f>
        <v>0.07684140234722445</v>
      </c>
      <c r="F132">
        <f>F92*10000/F62</f>
        <v>0.022115714771872134</v>
      </c>
      <c r="G132">
        <f>AVERAGE(C132:E132)</f>
        <v>0.07350801033257216</v>
      </c>
      <c r="H132">
        <f>STDEV(C132:E132)</f>
        <v>0.027383354430432934</v>
      </c>
      <c r="I132">
        <f>(B132*B4+C132*C4+D132*D4+E132*E4+F132*F4)/SUM(B4:F4)</f>
        <v>0.05817394752239385</v>
      </c>
    </row>
    <row r="133" spans="1:9" ht="12.75">
      <c r="A133" t="s">
        <v>92</v>
      </c>
      <c r="B133">
        <f>B93*10000/B62</f>
        <v>0.12002765146071355</v>
      </c>
      <c r="C133">
        <f>C93*10000/C62</f>
        <v>0.09334029985219587</v>
      </c>
      <c r="D133">
        <f>D93*10000/D62</f>
        <v>0.12017294541402086</v>
      </c>
      <c r="E133">
        <f>E93*10000/E62</f>
        <v>0.11523479068113755</v>
      </c>
      <c r="F133">
        <f>F93*10000/F62</f>
        <v>0.06987418594900423</v>
      </c>
      <c r="G133">
        <f>AVERAGE(C133:E133)</f>
        <v>0.1095826786491181</v>
      </c>
      <c r="H133">
        <f>STDEV(C133:E133)</f>
        <v>0.014281368799190924</v>
      </c>
      <c r="I133">
        <f>(B133*B4+C133*C4+D133*D4+E133*E4+F133*F4)/SUM(B4:F4)</f>
        <v>0.105792934417271</v>
      </c>
    </row>
    <row r="134" spans="1:9" ht="12.75">
      <c r="A134" t="s">
        <v>93</v>
      </c>
      <c r="B134">
        <f>B94*10000/B62</f>
        <v>0.002795584090902615</v>
      </c>
      <c r="C134">
        <f>C94*10000/C62</f>
        <v>-0.012504975729974699</v>
      </c>
      <c r="D134">
        <f>D94*10000/D62</f>
        <v>-0.009644006701686197</v>
      </c>
      <c r="E134">
        <f>E94*10000/E62</f>
        <v>-0.006970109216238402</v>
      </c>
      <c r="F134">
        <f>F94*10000/F62</f>
        <v>-0.030295895421528107</v>
      </c>
      <c r="G134">
        <f>AVERAGE(C134:E134)</f>
        <v>-0.0097063638826331</v>
      </c>
      <c r="H134">
        <f>STDEV(C134:E134)</f>
        <v>0.0027679601053359894</v>
      </c>
      <c r="I134">
        <f>(B134*B4+C134*C4+D134*D4+E134*E4+F134*F4)/SUM(B4:F4)</f>
        <v>-0.010644904035618711</v>
      </c>
    </row>
    <row r="135" spans="1:9" ht="12.75">
      <c r="A135" t="s">
        <v>94</v>
      </c>
      <c r="B135">
        <f>B95*10000/B62</f>
        <v>-0.0031620876801162615</v>
      </c>
      <c r="C135">
        <f>C95*10000/C62</f>
        <v>0.003245697835901382</v>
      </c>
      <c r="D135">
        <f>D95*10000/D62</f>
        <v>-0.0022919924314670583</v>
      </c>
      <c r="E135">
        <f>E95*10000/E62</f>
        <v>-0.007184610692953489</v>
      </c>
      <c r="F135">
        <f>F95*10000/F62</f>
        <v>-0.0005625111072616562</v>
      </c>
      <c r="G135">
        <f>AVERAGE(C135:E135)</f>
        <v>-0.0020769684295063886</v>
      </c>
      <c r="H135">
        <f>STDEV(C135:E135)</f>
        <v>0.005218477794610231</v>
      </c>
      <c r="I135">
        <f>(B135*B4+C135*C4+D135*D4+E135*E4+F135*F4)/SUM(B4:F4)</f>
        <v>-0.0020315570236163127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2005-04-25T11:29:49Z</cp:lastPrinted>
  <dcterms:created xsi:type="dcterms:W3CDTF">2005-04-25T11:29:49Z</dcterms:created>
  <dcterms:modified xsi:type="dcterms:W3CDTF">2005-04-25T16:38:56Z</dcterms:modified>
  <cp:category/>
  <cp:version/>
  <cp:contentType/>
  <cp:contentStatus/>
</cp:coreProperties>
</file>